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1"/>
  </bookViews>
  <sheets>
    <sheet name="REKAPITULACIJA" sheetId="1" r:id="rId1"/>
    <sheet name="JAKI TOK" sheetId="2" r:id="rId2"/>
    <sheet name="RAZNO" sheetId="3" r:id="rId3"/>
  </sheets>
  <definedNames>
    <definedName name="_xlnm.Print_Area" localSheetId="1">'JAKI TOK'!$A$1:$F$77</definedName>
    <definedName name="_xlnm.Print_Area" localSheetId="2">'RAZNO'!$A$1:$F$21</definedName>
    <definedName name="_xlnm.Print_Area" localSheetId="0">'REKAPITULACIJA'!$A$1:$E$37</definedName>
    <definedName name="_xlnm.Print_Titles" localSheetId="1">'JAKI TOK'!$3:$4</definedName>
  </definedNames>
  <calcPr fullCalcOnLoad="1"/>
</workbook>
</file>

<file path=xl/sharedStrings.xml><?xml version="1.0" encoding="utf-8"?>
<sst xmlns="http://schemas.openxmlformats.org/spreadsheetml/2006/main" count="155" uniqueCount="89">
  <si>
    <t>(dobava in montaža)</t>
  </si>
  <si>
    <t>-</t>
  </si>
  <si>
    <t>kom</t>
  </si>
  <si>
    <t>KABELSKI RAZVOD:</t>
  </si>
  <si>
    <t>(dobava in polaganje)</t>
  </si>
  <si>
    <t>m</t>
  </si>
  <si>
    <t>KABELSKI RAZVOD skupaj:</t>
  </si>
  <si>
    <t>OSTALI ELEKTROINSTALACIJSKI MATERIAL:</t>
  </si>
  <si>
    <t>OSTALI ELEKTROINSTALACIJSKI MATERIAL skupaj:</t>
  </si>
  <si>
    <t>PRIKLOPI:</t>
  </si>
  <si>
    <t>PRIKLOPI skupaj:</t>
  </si>
  <si>
    <t xml:space="preserve">drobni instalacijski material </t>
  </si>
  <si>
    <t>kpl</t>
  </si>
  <si>
    <t>drobni in vezni material</t>
  </si>
  <si>
    <t>STROŠKI ZAVAROVANJA OPREME MED IZVAJANJEM DEL IN PO IZVEDBI DEL V GARANCIJSKEM ROKU</t>
  </si>
  <si>
    <t>(dobava in montaža oz. polaganje)</t>
  </si>
  <si>
    <t>1.1.</t>
  </si>
  <si>
    <t>kabel NYM-J 3 x 2.5 mm2</t>
  </si>
  <si>
    <t>kabel NYM-J 3 x 1.5 mm2</t>
  </si>
  <si>
    <t>5.</t>
  </si>
  <si>
    <t>razvodnica RKP-IV-2.5 mm2</t>
  </si>
  <si>
    <t>SVETILNA TELESA:</t>
  </si>
  <si>
    <t>SVETILNA TELESA  skupaj:</t>
  </si>
  <si>
    <t>4.</t>
  </si>
  <si>
    <t>6.</t>
  </si>
  <si>
    <t>Poz.</t>
  </si>
  <si>
    <t>Naziv dela in materiala</t>
  </si>
  <si>
    <t>KOL</t>
  </si>
  <si>
    <t>ME</t>
  </si>
  <si>
    <t>Cena (Eur)</t>
  </si>
  <si>
    <t>Skupaj (Eur)</t>
  </si>
  <si>
    <t>Opomba:</t>
  </si>
  <si>
    <t>Cene so projektantske, za konkretno ponudbo je potrebno pridobiti ponudbo izvajalca električnih instalacij!</t>
  </si>
  <si>
    <t xml:space="preserve">A. </t>
  </si>
  <si>
    <t>ELEKTROINSTALACIJA JAKEGA TOKA</t>
  </si>
  <si>
    <t>JAKI TOK skupaj:</t>
  </si>
  <si>
    <t>PREGLED IN MERITVE OSVETLJENOSTI ZASILNE IN SPLOŠNE RAZSVETLJAVE S STRANI POOBLAŠČENE INSTITUCIJE</t>
  </si>
  <si>
    <t>PROJEKTANTSKI NADZOR MED IZVAJANJEM</t>
  </si>
  <si>
    <t>C.</t>
  </si>
  <si>
    <t>RAZNO</t>
  </si>
  <si>
    <t>RAZNO skupaj:</t>
  </si>
  <si>
    <t>A.</t>
  </si>
  <si>
    <t>DEMONTAŽNA DELA</t>
  </si>
  <si>
    <t>PREGLED, PREIZKUS in MERITVE ZAŠČITE PROTI UDARU ELEKTRIČNEGA TOKA, IZOLACIJSKE TRDNOSTI KABELSKIH VODNIKOV, GALVANSKIH POVEZAV KOVINSKIH MAS IN  PONIKALNE UPORNOSTI OZEMLJITVE TER IZDAJA USTREZNE DOKUMENTACIJE V SKLADU S PREDPISI IN PROTOKOLI</t>
  </si>
  <si>
    <t>DEMONTAŽNA DELA skupaj:</t>
  </si>
  <si>
    <t>D.</t>
  </si>
  <si>
    <t>INVESTITOR/NAROČNIK:</t>
  </si>
  <si>
    <t>OBJEKT /LOKACIJA:</t>
  </si>
  <si>
    <t>VRSTA PROJ. DOKUMENTACIJE:</t>
  </si>
  <si>
    <t>PZI</t>
  </si>
  <si>
    <t>ODGOVORNI PROJEKTANT ELEKTRO INSTALACIJ:</t>
  </si>
  <si>
    <t>KRAJ IN DATUM:</t>
  </si>
  <si>
    <t>S K U P A J :</t>
  </si>
  <si>
    <t>Davek na dodano vrednost ( DDV) :</t>
  </si>
  <si>
    <t>ŠTEVILKA NAČRTA:</t>
  </si>
  <si>
    <t>SKUPNA REKAPITULACIJA</t>
  </si>
  <si>
    <t>ELEKTROINSTALACIJA JAKEGA TOKA:</t>
  </si>
  <si>
    <t>E.</t>
  </si>
  <si>
    <t>NEPREDVIDENA DELA 10%</t>
  </si>
  <si>
    <t>priklop enofaznega porabnika kpl s priključnicami</t>
  </si>
  <si>
    <t>Opomba!
Kabliranje in priklop strojnih naprav in elementov zajeto v popisih</t>
  </si>
  <si>
    <t>Za vgrajeno opremo se zahteva garancija najmanj 10 let.</t>
  </si>
  <si>
    <t xml:space="preserve">instalacijski odklopnik 1f; 6-16A; 10kA </t>
  </si>
  <si>
    <t>vrstna sponka VS 4-6 mm2 komplet s ploščicami in oznakami</t>
  </si>
  <si>
    <t>razvodnica modul 4M</t>
  </si>
  <si>
    <t>Vgradna svetilka S1</t>
  </si>
  <si>
    <t>Vgradna svetilka  S2</t>
  </si>
  <si>
    <r>
      <t xml:space="preserve">SKUPAJ  </t>
    </r>
    <r>
      <rPr>
        <sz val="12"/>
        <rFont val="Arial"/>
        <family val="2"/>
      </rPr>
      <t>z DDV :</t>
    </r>
  </si>
  <si>
    <t>Zasilna razsvetljava</t>
  </si>
  <si>
    <t xml:space="preserve"> </t>
  </si>
  <si>
    <t>RAZDELILNIKI</t>
  </si>
  <si>
    <t>RAZDELILNIK R6</t>
  </si>
  <si>
    <t>RAZDELILNIKI skupaj  :</t>
  </si>
  <si>
    <t>odklop, demontaža že položenih el.inštalacij, ki bi bile v napoto novim el.inštalacijam na površini objekta 50m2</t>
  </si>
  <si>
    <t>Vgradni panel LED THORNeco ZOE LED DL 210 LED 18W 4000K 1500lm LED driver BE Okrogel fi 225mm IP44 220V A-A++ EN</t>
  </si>
  <si>
    <t>Vgradni panel LED THORNeco ZOE LED DL 160 LED 12W 4000K 900lm LED driver BE Okrogel fi 170mm IP44 220V A-A++  EN</t>
  </si>
  <si>
    <t>Dekorativna svetilka S3</t>
  </si>
  <si>
    <t>Dekorativna stenska svetilka THORNeco ELSA LED 8W 4000K 800lm LED driver s stikalom BE 450mm IP44 220V A-A++  EN</t>
  </si>
  <si>
    <t>Zasilna svetilka LED AXP BASIC 1W 130lm Pripravni spoj 3h BE P/O okrogla IP20 IP65 univerzalna optika EN</t>
  </si>
  <si>
    <t>Z4</t>
  </si>
  <si>
    <t>zaščitna cev fi 13,5 - fi 32 (tbx,PN)</t>
  </si>
  <si>
    <t>ŠOLA ZA HORTIKULTURO IN VIZUALNE UMETNOSTI</t>
  </si>
  <si>
    <t>LJUBLJANSKA CESTA 97,</t>
  </si>
  <si>
    <t>3000 CELJE</t>
  </si>
  <si>
    <t>CELJE,  julij 2019</t>
  </si>
  <si>
    <t>preureditev obstoječega razdelilnika R6, demontaža 3x inštalacijski odklopnik, 1x krmilna ura</t>
  </si>
  <si>
    <t>izvedba in zatesnitev preboja 10x10cm  s protipožarnimi blazinicami oz. kitom enakovredno kot npr.: PROMASTOP</t>
  </si>
  <si>
    <t xml:space="preserve">PID + NOV </t>
  </si>
  <si>
    <t>perforirana kabelska polica PK 50 kpl z nosilnimi elementi,ravnimi in kotnimi spojnicami ter drobnim vijačnim materialom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</si>
</sst>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#"/>
    <numFmt numFmtId="175" formatCode="#,##0.00_ ;\-#,##0.00\ "/>
    <numFmt numFmtId="176" formatCode="\A#######?"/>
    <numFmt numFmtId="177" formatCode="#,##0.000"/>
    <numFmt numFmtId="178" formatCode="0."/>
    <numFmt numFmtId="179" formatCode="0.##"/>
    <numFmt numFmtId="180" formatCode="#,##0.000_ ;\-#,##0.000\ "/>
    <numFmt numFmtId="181" formatCode="#,##0.00\ [$€-1]"/>
    <numFmt numFmtId="182" formatCode="#,##0.00\ _S_I_T"/>
    <numFmt numFmtId="183" formatCode="_-* #,##0.00\ [$€-1]_-;\-* #,##0.00\ [$€-1]_-;_-* &quot;-&quot;??\ [$€-1]_-;_-@_-"/>
    <numFmt numFmtId="184" formatCode="#,##0.00\ &quot;€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CE"/>
      <family val="2"/>
    </font>
    <font>
      <sz val="11"/>
      <name val="Times New Roman CE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8"/>
      <color rgb="FFFF0000"/>
      <name val="Arial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82" fontId="12" fillId="0" borderId="0">
      <alignment/>
      <protection/>
    </xf>
    <xf numFmtId="0" fontId="1" fillId="0" borderId="0">
      <alignment/>
      <protection/>
    </xf>
    <xf numFmtId="182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22" borderId="0" applyNumberFormat="0" applyBorder="0" applyAlignment="0" applyProtection="0"/>
    <xf numFmtId="0" fontId="1" fillId="0" borderId="0" applyFill="0" applyBorder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211">
    <xf numFmtId="0" fontId="0" fillId="0" borderId="0" xfId="0" applyAlignment="1">
      <alignment/>
    </xf>
    <xf numFmtId="4" fontId="2" fillId="0" borderId="0" xfId="50" applyNumberFormat="1" applyFont="1" applyBorder="1" applyAlignment="1" applyProtection="1">
      <alignment horizontal="left"/>
      <protection/>
    </xf>
    <xf numFmtId="4" fontId="2" fillId="0" borderId="0" xfId="50" applyNumberFormat="1" applyFont="1" applyBorder="1" applyAlignment="1" applyProtection="1">
      <alignment horizontal="left" vertical="top"/>
      <protection/>
    </xf>
    <xf numFmtId="0" fontId="1" fillId="0" borderId="0" xfId="50" applyFont="1" applyBorder="1" applyAlignment="1" applyProtection="1">
      <alignment wrapText="1"/>
      <protection/>
    </xf>
    <xf numFmtId="0" fontId="62" fillId="0" borderId="0" xfId="50" applyFont="1" applyBorder="1" applyAlignment="1" applyProtection="1">
      <alignment vertical="top" wrapText="1"/>
      <protection/>
    </xf>
    <xf numFmtId="0" fontId="17" fillId="0" borderId="10" xfId="48" applyFont="1" applyBorder="1" applyAlignment="1" applyProtection="1">
      <alignment vertical="center"/>
      <protection/>
    </xf>
    <xf numFmtId="0" fontId="2" fillId="0" borderId="0" xfId="48" applyFont="1" applyBorder="1" applyAlignment="1" applyProtection="1">
      <alignment vertical="center"/>
      <protection/>
    </xf>
    <xf numFmtId="0" fontId="2" fillId="0" borderId="0" xfId="50" applyFont="1" applyBorder="1" applyAlignment="1" applyProtection="1">
      <alignment vertical="top" wrapText="1"/>
      <protection/>
    </xf>
    <xf numFmtId="4" fontId="1" fillId="0" borderId="0" xfId="0" applyNumberFormat="1" applyFont="1" applyBorder="1" applyAlignment="1" applyProtection="1">
      <alignment horizontal="right"/>
      <protection locked="0"/>
    </xf>
    <xf numFmtId="175" fontId="1" fillId="0" borderId="0" xfId="47" applyNumberFormat="1" applyFont="1" applyAlignment="1" applyProtection="1">
      <alignment wrapText="1"/>
      <protection locked="0"/>
    </xf>
    <xf numFmtId="175" fontId="0" fillId="0" borderId="0" xfId="46" applyNumberFormat="1" applyFont="1" applyFill="1" applyAlignment="1" applyProtection="1">
      <alignment wrapText="1"/>
      <protection locked="0"/>
    </xf>
    <xf numFmtId="4" fontId="0" fillId="0" borderId="0" xfId="46" applyNumberFormat="1" applyFont="1" applyFill="1" applyAlignment="1" applyProtection="1">
      <alignment wrapText="1"/>
      <protection locked="0"/>
    </xf>
    <xf numFmtId="0" fontId="14" fillId="0" borderId="0" xfId="0" applyNumberFormat="1" applyFont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NumberFormat="1" applyFont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wrapText="1"/>
      <protection/>
    </xf>
    <xf numFmtId="175" fontId="6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/>
    </xf>
    <xf numFmtId="175" fontId="1" fillId="0" borderId="0" xfId="0" applyNumberFormat="1" applyFont="1" applyAlignment="1" applyProtection="1">
      <alignment wrapText="1"/>
      <protection/>
    </xf>
    <xf numFmtId="0" fontId="1" fillId="0" borderId="0" xfId="0" applyNumberFormat="1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62" fillId="0" borderId="0" xfId="0" applyFont="1" applyFill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horizontal="right" vertical="top" wrapText="1"/>
      <protection/>
    </xf>
    <xf numFmtId="0" fontId="62" fillId="0" borderId="0" xfId="0" applyFont="1" applyFill="1" applyAlignment="1" applyProtection="1">
      <alignment horizontal="right" wrapText="1"/>
      <protection/>
    </xf>
    <xf numFmtId="0" fontId="62" fillId="0" borderId="0" xfId="0" applyFont="1" applyFill="1" applyAlignment="1" applyProtection="1">
      <alignment horizontal="left" wrapText="1"/>
      <protection/>
    </xf>
    <xf numFmtId="175" fontId="1" fillId="0" borderId="0" xfId="46" applyNumberFormat="1" applyFont="1" applyFill="1" applyAlignment="1" applyProtection="1">
      <alignment wrapText="1"/>
      <protection/>
    </xf>
    <xf numFmtId="175" fontId="2" fillId="0" borderId="0" xfId="46" applyNumberFormat="1" applyFont="1" applyFill="1" applyAlignment="1" applyProtection="1">
      <alignment wrapText="1"/>
      <protection/>
    </xf>
    <xf numFmtId="0" fontId="62" fillId="0" borderId="0" xfId="0" applyFont="1" applyFill="1" applyAlignment="1" applyProtection="1">
      <alignment wrapText="1"/>
      <protection/>
    </xf>
    <xf numFmtId="16" fontId="2" fillId="0" borderId="0" xfId="0" applyNumberFormat="1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63" fillId="0" borderId="0" xfId="0" applyNumberFormat="1" applyFont="1" applyAlignment="1" applyProtection="1">
      <alignment horizontal="center" vertical="top" wrapText="1"/>
      <protection/>
    </xf>
    <xf numFmtId="0" fontId="63" fillId="0" borderId="0" xfId="0" applyFont="1" applyAlignment="1" applyProtection="1">
      <alignment vertical="top" wrapText="1"/>
      <protection/>
    </xf>
    <xf numFmtId="0" fontId="63" fillId="0" borderId="0" xfId="0" applyFont="1" applyAlignment="1" applyProtection="1">
      <alignment wrapText="1"/>
      <protection/>
    </xf>
    <xf numFmtId="0" fontId="63" fillId="0" borderId="0" xfId="0" applyFont="1" applyAlignment="1" applyProtection="1">
      <alignment horizontal="left" wrapText="1"/>
      <protection/>
    </xf>
    <xf numFmtId="0" fontId="63" fillId="0" borderId="0" xfId="0" applyFont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" vertical="top" wrapText="1"/>
      <protection/>
    </xf>
    <xf numFmtId="0" fontId="1" fillId="0" borderId="0" xfId="47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 wrapText="1"/>
      <protection/>
    </xf>
    <xf numFmtId="175" fontId="0" fillId="0" borderId="0" xfId="46" applyNumberFormat="1" applyFont="1" applyFill="1" applyAlignment="1" applyProtection="1">
      <alignment wrapText="1"/>
      <protection/>
    </xf>
    <xf numFmtId="49" fontId="2" fillId="0" borderId="0" xfId="47" applyNumberFormat="1" applyFont="1" applyAlignment="1" applyProtection="1">
      <alignment horizontal="center" vertical="top" wrapText="1"/>
      <protection/>
    </xf>
    <xf numFmtId="0" fontId="1" fillId="0" borderId="0" xfId="47" applyFont="1" applyAlignment="1" applyProtection="1">
      <alignment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63" fillId="0" borderId="0" xfId="0" applyNumberFormat="1" applyFont="1" applyFill="1" applyAlignment="1" applyProtection="1">
      <alignment horizontal="center" vertical="top" wrapText="1"/>
      <protection/>
    </xf>
    <xf numFmtId="0" fontId="63" fillId="0" borderId="0" xfId="0" applyFont="1" applyFill="1" applyAlignment="1" applyProtection="1">
      <alignment vertical="top" wrapText="1"/>
      <protection/>
    </xf>
    <xf numFmtId="0" fontId="63" fillId="0" borderId="0" xfId="0" applyFont="1" applyFill="1" applyAlignment="1" applyProtection="1">
      <alignment wrapText="1"/>
      <protection/>
    </xf>
    <xf numFmtId="0" fontId="63" fillId="0" borderId="0" xfId="0" applyFont="1" applyFill="1" applyAlignment="1" applyProtection="1">
      <alignment horizontal="left" wrapText="1"/>
      <protection/>
    </xf>
    <xf numFmtId="0" fontId="2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wrapText="1"/>
      <protection/>
    </xf>
    <xf numFmtId="0" fontId="62" fillId="0" borderId="0" xfId="0" applyNumberFormat="1" applyFont="1" applyFill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 wrapText="1"/>
      <protection/>
    </xf>
    <xf numFmtId="0" fontId="62" fillId="0" borderId="0" xfId="0" applyFont="1" applyFill="1" applyAlignment="1" applyProtection="1">
      <alignment wrapText="1"/>
      <protection/>
    </xf>
    <xf numFmtId="0" fontId="62" fillId="0" borderId="0" xfId="0" applyNumberFormat="1" applyFont="1" applyAlignment="1" applyProtection="1">
      <alignment horizontal="center" vertical="top" wrapText="1"/>
      <protection/>
    </xf>
    <xf numFmtId="0" fontId="62" fillId="0" borderId="0" xfId="0" applyFont="1" applyAlignment="1" applyProtection="1">
      <alignment vertical="top" wrapText="1"/>
      <protection/>
    </xf>
    <xf numFmtId="0" fontId="62" fillId="0" borderId="0" xfId="0" applyFont="1" applyAlignment="1" applyProtection="1">
      <alignment wrapText="1"/>
      <protection/>
    </xf>
    <xf numFmtId="0" fontId="62" fillId="0" borderId="0" xfId="0" applyFont="1" applyAlignment="1" applyProtection="1">
      <alignment horizontal="left" wrapText="1"/>
      <protection/>
    </xf>
    <xf numFmtId="0" fontId="6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 vertical="top" wrapText="1"/>
      <protection/>
    </xf>
    <xf numFmtId="175" fontId="2" fillId="0" borderId="0" xfId="0" applyNumberFormat="1" applyFont="1" applyAlignment="1" applyProtection="1">
      <alignment wrapText="1"/>
      <protection/>
    </xf>
    <xf numFmtId="49" fontId="1" fillId="0" borderId="0" xfId="47" applyNumberFormat="1" applyFont="1" applyAlignment="1" applyProtection="1">
      <alignment horizontal="center" vertical="top" wrapText="1"/>
      <protection/>
    </xf>
    <xf numFmtId="0" fontId="1" fillId="0" borderId="0" xfId="45" applyFont="1" applyAlignment="1" applyProtection="1">
      <alignment vertical="top" wrapText="1"/>
      <protection/>
    </xf>
    <xf numFmtId="0" fontId="1" fillId="0" borderId="0" xfId="42" applyFont="1" applyAlignment="1" applyProtection="1">
      <alignment wrapText="1"/>
      <protection/>
    </xf>
    <xf numFmtId="0" fontId="1" fillId="0" borderId="0" xfId="0" applyNumberFormat="1" applyFont="1" applyAlignment="1" applyProtection="1">
      <alignment horizontal="center" vertical="top" wrapText="1"/>
      <protection/>
    </xf>
    <xf numFmtId="0" fontId="63" fillId="0" borderId="0" xfId="0" applyNumberFormat="1" applyFont="1" applyFill="1" applyAlignment="1" applyProtection="1">
      <alignment horizontal="center" vertical="top" wrapText="1"/>
      <protection/>
    </xf>
    <xf numFmtId="0" fontId="63" fillId="0" borderId="0" xfId="0" applyFont="1" applyFill="1" applyAlignment="1" applyProtection="1">
      <alignment vertical="top" wrapText="1"/>
      <protection/>
    </xf>
    <xf numFmtId="0" fontId="63" fillId="0" borderId="0" xfId="0" applyFont="1" applyFill="1" applyAlignment="1" applyProtection="1">
      <alignment wrapText="1"/>
      <protection/>
    </xf>
    <xf numFmtId="0" fontId="63" fillId="0" borderId="0" xfId="0" applyFont="1" applyFill="1" applyAlignment="1" applyProtection="1">
      <alignment horizontal="left" wrapText="1"/>
      <protection/>
    </xf>
    <xf numFmtId="0" fontId="62" fillId="0" borderId="0" xfId="0" applyFont="1" applyAlignment="1" applyProtection="1">
      <alignment horizontal="right" vertical="top" wrapText="1"/>
      <protection/>
    </xf>
    <xf numFmtId="49" fontId="7" fillId="0" borderId="0" xfId="46" applyNumberFormat="1" applyFont="1" applyAlignment="1" applyProtection="1">
      <alignment horizontal="center" vertical="top" wrapText="1"/>
      <protection/>
    </xf>
    <xf numFmtId="0" fontId="2" fillId="0" borderId="0" xfId="46" applyFont="1" applyAlignment="1" applyProtection="1">
      <alignment vertical="top" wrapText="1"/>
      <protection/>
    </xf>
    <xf numFmtId="0" fontId="1" fillId="0" borderId="0" xfId="46" applyFont="1" applyAlignment="1" applyProtection="1">
      <alignment wrapText="1"/>
      <protection/>
    </xf>
    <xf numFmtId="175" fontId="0" fillId="0" borderId="0" xfId="46" applyNumberFormat="1" applyFont="1" applyAlignment="1" applyProtection="1">
      <alignment wrapText="1"/>
      <protection/>
    </xf>
    <xf numFmtId="0" fontId="0" fillId="0" borderId="0" xfId="46" applyFont="1" applyAlignment="1" applyProtection="1">
      <alignment wrapText="1"/>
      <protection/>
    </xf>
    <xf numFmtId="178" fontId="0" fillId="0" borderId="0" xfId="46" applyNumberFormat="1" applyFont="1" applyAlignment="1" applyProtection="1">
      <alignment horizontal="center" vertical="top" wrapText="1"/>
      <protection/>
    </xf>
    <xf numFmtId="0" fontId="1" fillId="0" borderId="0" xfId="46" applyFont="1" applyAlignment="1" applyProtection="1">
      <alignment vertical="top" wrapText="1"/>
      <protection/>
    </xf>
    <xf numFmtId="178" fontId="64" fillId="0" borderId="0" xfId="46" applyNumberFormat="1" applyFont="1" applyAlignment="1" applyProtection="1">
      <alignment horizontal="center" vertical="top" wrapText="1"/>
      <protection/>
    </xf>
    <xf numFmtId="0" fontId="63" fillId="0" borderId="0" xfId="46" applyFont="1" applyAlignment="1" applyProtection="1">
      <alignment vertical="top" wrapText="1"/>
      <protection/>
    </xf>
    <xf numFmtId="0" fontId="63" fillId="0" borderId="0" xfId="46" applyFont="1" applyAlignment="1" applyProtection="1">
      <alignment wrapText="1"/>
      <protection/>
    </xf>
    <xf numFmtId="0" fontId="64" fillId="0" borderId="0" xfId="46" applyFont="1" applyAlignment="1" applyProtection="1">
      <alignment wrapText="1"/>
      <protection/>
    </xf>
    <xf numFmtId="49" fontId="2" fillId="0" borderId="0" xfId="47" applyNumberFormat="1" applyFont="1" applyBorder="1" applyAlignment="1" applyProtection="1">
      <alignment horizontal="center" vertical="top" wrapText="1"/>
      <protection/>
    </xf>
    <xf numFmtId="0" fontId="1" fillId="0" borderId="0" xfId="46" applyFont="1" applyBorder="1" applyAlignment="1" applyProtection="1">
      <alignment wrapText="1"/>
      <protection/>
    </xf>
    <xf numFmtId="183" fontId="1" fillId="0" borderId="0" xfId="0" applyNumberFormat="1" applyFont="1" applyBorder="1" applyAlignment="1" applyProtection="1">
      <alignment horizontal="right"/>
      <protection/>
    </xf>
    <xf numFmtId="175" fontId="0" fillId="0" borderId="0" xfId="46" applyNumberFormat="1" applyFont="1" applyBorder="1" applyAlignment="1" applyProtection="1">
      <alignment wrapText="1"/>
      <protection/>
    </xf>
    <xf numFmtId="0" fontId="0" fillId="0" borderId="0" xfId="46" applyFont="1" applyBorder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46" applyNumberFormat="1" applyFont="1" applyBorder="1" applyAlignment="1" applyProtection="1">
      <alignment wrapText="1"/>
      <protection/>
    </xf>
    <xf numFmtId="178" fontId="0" fillId="0" borderId="0" xfId="46" applyNumberFormat="1" applyFont="1" applyBorder="1" applyAlignment="1" applyProtection="1">
      <alignment horizontal="center" vertical="top" wrapText="1"/>
      <protection/>
    </xf>
    <xf numFmtId="4" fontId="0" fillId="0" borderId="0" xfId="46" applyNumberFormat="1" applyFont="1" applyFill="1" applyAlignment="1" applyProtection="1">
      <alignment wrapText="1"/>
      <protection/>
    </xf>
    <xf numFmtId="178" fontId="7" fillId="0" borderId="0" xfId="46" applyNumberFormat="1" applyFont="1" applyAlignment="1" applyProtection="1">
      <alignment horizontal="center" vertical="top" wrapText="1"/>
      <protection/>
    </xf>
    <xf numFmtId="0" fontId="2" fillId="0" borderId="0" xfId="46" applyFont="1" applyAlignment="1" applyProtection="1">
      <alignment horizontal="right" vertical="top" wrapText="1"/>
      <protection/>
    </xf>
    <xf numFmtId="0" fontId="2" fillId="0" borderId="0" xfId="46" applyFont="1" applyAlignment="1" applyProtection="1">
      <alignment wrapText="1"/>
      <protection/>
    </xf>
    <xf numFmtId="175" fontId="7" fillId="0" borderId="0" xfId="46" applyNumberFormat="1" applyFont="1" applyAlignment="1" applyProtection="1">
      <alignment wrapText="1"/>
      <protection/>
    </xf>
    <xf numFmtId="178" fontId="65" fillId="0" borderId="0" xfId="46" applyNumberFormat="1" applyFont="1" applyAlignment="1" applyProtection="1">
      <alignment horizontal="center" vertical="top" wrapText="1"/>
      <protection/>
    </xf>
    <xf numFmtId="0" fontId="62" fillId="0" borderId="0" xfId="46" applyFont="1" applyAlignment="1" applyProtection="1">
      <alignment horizontal="right" vertical="top" wrapText="1"/>
      <protection/>
    </xf>
    <xf numFmtId="0" fontId="62" fillId="0" borderId="0" xfId="46" applyFont="1" applyAlignment="1" applyProtection="1">
      <alignment wrapText="1"/>
      <protection/>
    </xf>
    <xf numFmtId="0" fontId="2" fillId="0" borderId="0" xfId="47" applyFont="1" applyAlignment="1" applyProtection="1">
      <alignment vertical="top" wrapText="1"/>
      <protection/>
    </xf>
    <xf numFmtId="175" fontId="1" fillId="0" borderId="0" xfId="47" applyNumberFormat="1" applyFont="1" applyFill="1" applyAlignment="1" applyProtection="1">
      <alignment wrapText="1"/>
      <protection/>
    </xf>
    <xf numFmtId="181" fontId="1" fillId="0" borderId="0" xfId="47" applyNumberFormat="1" applyFont="1" applyFill="1" applyAlignment="1" applyProtection="1">
      <alignment wrapText="1"/>
      <protection/>
    </xf>
    <xf numFmtId="49" fontId="1" fillId="0" borderId="0" xfId="44" applyNumberFormat="1" applyFont="1" applyAlignment="1" applyProtection="1">
      <alignment horizontal="center" vertical="top" wrapText="1"/>
      <protection/>
    </xf>
    <xf numFmtId="49" fontId="62" fillId="0" borderId="0" xfId="47" applyNumberFormat="1" applyFont="1" applyAlignment="1" applyProtection="1">
      <alignment horizontal="center" vertical="top" wrapText="1"/>
      <protection/>
    </xf>
    <xf numFmtId="0" fontId="63" fillId="0" borderId="0" xfId="44" applyFont="1" applyAlignment="1" applyProtection="1">
      <alignment vertical="top" wrapText="1"/>
      <protection/>
    </xf>
    <xf numFmtId="0" fontId="63" fillId="0" borderId="0" xfId="47" applyFont="1" applyAlignment="1" applyProtection="1">
      <alignment wrapText="1"/>
      <protection/>
    </xf>
    <xf numFmtId="0" fontId="2" fillId="0" borderId="0" xfId="47" applyFont="1" applyAlignment="1" applyProtection="1">
      <alignment horizontal="right" vertical="top" wrapText="1"/>
      <protection/>
    </xf>
    <xf numFmtId="0" fontId="2" fillId="0" borderId="0" xfId="47" applyFont="1" applyAlignment="1" applyProtection="1">
      <alignment wrapText="1"/>
      <protection/>
    </xf>
    <xf numFmtId="181" fontId="2" fillId="0" borderId="0" xfId="47" applyNumberFormat="1" applyFont="1" applyFill="1" applyAlignment="1" applyProtection="1">
      <alignment wrapText="1"/>
      <protection/>
    </xf>
    <xf numFmtId="175" fontId="2" fillId="0" borderId="0" xfId="46" applyNumberFormat="1" applyFont="1" applyAlignment="1" applyProtection="1">
      <alignment wrapText="1"/>
      <protection/>
    </xf>
    <xf numFmtId="0" fontId="63" fillId="33" borderId="0" xfId="0" applyFont="1" applyFill="1" applyAlignment="1" applyProtection="1">
      <alignment wrapText="1"/>
      <protection/>
    </xf>
    <xf numFmtId="0" fontId="63" fillId="33" borderId="0" xfId="0" applyFont="1" applyFill="1" applyAlignment="1" applyProtection="1">
      <alignment horizontal="left" wrapText="1"/>
      <protection/>
    </xf>
    <xf numFmtId="175" fontId="1" fillId="33" borderId="0" xfId="46" applyNumberFormat="1" applyFont="1" applyFill="1" applyAlignment="1" applyProtection="1">
      <alignment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175" fontId="15" fillId="0" borderId="0" xfId="46" applyNumberFormat="1" applyFont="1" applyAlignment="1" applyProtection="1">
      <alignment vertical="center" wrapText="1"/>
      <protection/>
    </xf>
    <xf numFmtId="7" fontId="3" fillId="0" borderId="0" xfId="46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5" fontId="1" fillId="33" borderId="0" xfId="46" applyNumberFormat="1" applyFont="1" applyFill="1" applyAlignment="1" applyProtection="1">
      <alignment wrapText="1"/>
      <protection/>
    </xf>
    <xf numFmtId="0" fontId="63" fillId="0" borderId="0" xfId="0" applyNumberFormat="1" applyFont="1" applyAlignment="1" applyProtection="1">
      <alignment horizontal="center" wrapText="1"/>
      <protection/>
    </xf>
    <xf numFmtId="0" fontId="6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49" fontId="14" fillId="0" borderId="0" xfId="47" applyNumberFormat="1" applyFont="1" applyAlignment="1" applyProtection="1">
      <alignment horizontal="center" vertical="top"/>
      <protection/>
    </xf>
    <xf numFmtId="0" fontId="14" fillId="0" borderId="0" xfId="47" applyFont="1" applyAlignment="1" applyProtection="1">
      <alignment vertical="top"/>
      <protection/>
    </xf>
    <xf numFmtId="0" fontId="1" fillId="0" borderId="0" xfId="47" applyFont="1" applyAlignment="1" applyProtection="1">
      <alignment/>
      <protection/>
    </xf>
    <xf numFmtId="181" fontId="6" fillId="0" borderId="0" xfId="47" applyNumberFormat="1" applyFont="1" applyFill="1" applyAlignment="1" applyProtection="1">
      <alignment/>
      <protection/>
    </xf>
    <xf numFmtId="0" fontId="9" fillId="0" borderId="0" xfId="47" applyFont="1" applyAlignment="1" applyProtection="1">
      <alignment/>
      <protection/>
    </xf>
    <xf numFmtId="0" fontId="2" fillId="0" borderId="0" xfId="45" applyNumberFormat="1" applyFont="1" applyAlignment="1" applyProtection="1">
      <alignment horizontal="center" vertical="top" wrapText="1"/>
      <protection/>
    </xf>
    <xf numFmtId="0" fontId="2" fillId="0" borderId="0" xfId="45" applyFont="1" applyAlignment="1" applyProtection="1">
      <alignment wrapText="1"/>
      <protection/>
    </xf>
    <xf numFmtId="0" fontId="6" fillId="0" borderId="0" xfId="47" applyFont="1" applyFill="1" applyAlignment="1" applyProtection="1">
      <alignment wrapText="1"/>
      <protection/>
    </xf>
    <xf numFmtId="181" fontId="6" fillId="0" borderId="0" xfId="47" applyNumberFormat="1" applyFont="1" applyFill="1" applyAlignment="1" applyProtection="1">
      <alignment wrapText="1"/>
      <protection/>
    </xf>
    <xf numFmtId="0" fontId="9" fillId="0" borderId="0" xfId="47" applyFont="1" applyAlignment="1" applyProtection="1">
      <alignment wrapText="1"/>
      <protection/>
    </xf>
    <xf numFmtId="0" fontId="15" fillId="0" borderId="0" xfId="45" applyFont="1" applyAlignment="1" applyProtection="1">
      <alignment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75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5" applyFont="1" applyAlignment="1" applyProtection="1">
      <alignment vertical="top" wrapText="1"/>
      <protection/>
    </xf>
    <xf numFmtId="175" fontId="1" fillId="0" borderId="0" xfId="47" applyNumberFormat="1" applyFont="1" applyAlignment="1" applyProtection="1">
      <alignment wrapText="1"/>
      <protection/>
    </xf>
    <xf numFmtId="181" fontId="2" fillId="0" borderId="0" xfId="47" applyNumberFormat="1" applyFont="1" applyAlignment="1" applyProtection="1">
      <alignment wrapText="1"/>
      <protection/>
    </xf>
    <xf numFmtId="4" fontId="9" fillId="0" borderId="0" xfId="47" applyNumberFormat="1" applyFont="1" applyAlignment="1" applyProtection="1">
      <alignment wrapText="1"/>
      <protection/>
    </xf>
    <xf numFmtId="181" fontId="1" fillId="0" borderId="0" xfId="47" applyNumberFormat="1" applyFont="1" applyAlignment="1" applyProtection="1">
      <alignment wrapText="1"/>
      <protection/>
    </xf>
    <xf numFmtId="0" fontId="2" fillId="0" borderId="0" xfId="0" applyFont="1" applyAlignment="1" applyProtection="1">
      <alignment vertical="top" wrapText="1"/>
      <protection/>
    </xf>
    <xf numFmtId="0" fontId="2" fillId="34" borderId="12" xfId="45" applyFont="1" applyFill="1" applyBorder="1" applyAlignment="1" applyProtection="1">
      <alignment horizontal="center" vertical="top" wrapText="1"/>
      <protection/>
    </xf>
    <xf numFmtId="0" fontId="2" fillId="34" borderId="12" xfId="45" applyFont="1" applyFill="1" applyBorder="1" applyAlignment="1" applyProtection="1">
      <alignment wrapText="1"/>
      <protection/>
    </xf>
    <xf numFmtId="181" fontId="2" fillId="34" borderId="12" xfId="45" applyNumberFormat="1" applyFont="1" applyFill="1" applyBorder="1" applyAlignment="1" applyProtection="1">
      <alignment wrapText="1"/>
      <protection/>
    </xf>
    <xf numFmtId="0" fontId="15" fillId="0" borderId="13" xfId="45" applyNumberFormat="1" applyFont="1" applyBorder="1" applyAlignment="1" applyProtection="1">
      <alignment horizontal="center" vertical="center" wrapText="1"/>
      <protection/>
    </xf>
    <xf numFmtId="0" fontId="15" fillId="0" borderId="13" xfId="45" applyFont="1" applyBorder="1" applyAlignment="1" applyProtection="1">
      <alignment horizontal="right" vertical="center" wrapText="1"/>
      <protection/>
    </xf>
    <xf numFmtId="0" fontId="15" fillId="0" borderId="13" xfId="45" applyFont="1" applyBorder="1" applyAlignment="1" applyProtection="1">
      <alignment vertical="center" wrapText="1"/>
      <protection/>
    </xf>
    <xf numFmtId="181" fontId="15" fillId="0" borderId="0" xfId="45" applyNumberFormat="1" applyFont="1" applyAlignment="1" applyProtection="1">
      <alignment vertical="center" wrapText="1"/>
      <protection/>
    </xf>
    <xf numFmtId="0" fontId="15" fillId="0" borderId="0" xfId="45" applyFont="1" applyAlignment="1" applyProtection="1">
      <alignment vertical="center" wrapText="1"/>
      <protection/>
    </xf>
    <xf numFmtId="0" fontId="2" fillId="34" borderId="14" xfId="45" applyFont="1" applyFill="1" applyBorder="1" applyAlignment="1" applyProtection="1">
      <alignment horizontal="center" vertical="top" wrapText="1"/>
      <protection/>
    </xf>
    <xf numFmtId="0" fontId="2" fillId="34" borderId="14" xfId="45" applyFont="1" applyFill="1" applyBorder="1" applyAlignment="1" applyProtection="1">
      <alignment wrapText="1"/>
      <protection/>
    </xf>
    <xf numFmtId="181" fontId="2" fillId="34" borderId="14" xfId="45" applyNumberFormat="1" applyFont="1" applyFill="1" applyBorder="1" applyAlignment="1" applyProtection="1">
      <alignment wrapText="1"/>
      <protection/>
    </xf>
    <xf numFmtId="0" fontId="1" fillId="0" borderId="0" xfId="45" applyNumberFormat="1" applyFont="1" applyAlignment="1" applyProtection="1">
      <alignment horizontal="center" vertical="top" wrapText="1"/>
      <protection/>
    </xf>
    <xf numFmtId="0" fontId="13" fillId="0" borderId="0" xfId="45" applyFont="1" applyAlignment="1" applyProtection="1">
      <alignment wrapText="1"/>
      <protection/>
    </xf>
    <xf numFmtId="0" fontId="1" fillId="0" borderId="0" xfId="45" applyFont="1" applyAlignment="1" applyProtection="1">
      <alignment wrapText="1"/>
      <protection/>
    </xf>
    <xf numFmtId="0" fontId="2" fillId="0" borderId="0" xfId="47" applyFont="1" applyAlignment="1" applyProtection="1">
      <alignment horizontal="left" vertical="top" wrapText="1"/>
      <protection/>
    </xf>
    <xf numFmtId="0" fontId="1" fillId="0" borderId="0" xfId="45" applyFont="1" applyAlignment="1" applyProtection="1">
      <alignment vertical="top" wrapText="1"/>
      <protection/>
    </xf>
    <xf numFmtId="181" fontId="1" fillId="0" borderId="0" xfId="46" applyNumberFormat="1" applyFont="1" applyAlignment="1" applyProtection="1">
      <alignment vertical="top" wrapText="1"/>
      <protection/>
    </xf>
    <xf numFmtId="0" fontId="1" fillId="0" borderId="0" xfId="47" applyFont="1" applyAlignment="1" applyProtection="1">
      <alignment horizontal="left" vertical="top" wrapText="1"/>
      <protection/>
    </xf>
    <xf numFmtId="0" fontId="1" fillId="0" borderId="0" xfId="47" applyFont="1" applyAlignment="1" applyProtection="1">
      <alignment horizontal="left" vertical="top"/>
      <protection/>
    </xf>
    <xf numFmtId="0" fontId="63" fillId="0" borderId="0" xfId="45" applyNumberFormat="1" applyFont="1" applyAlignment="1" applyProtection="1">
      <alignment horizontal="center" vertical="top" wrapText="1"/>
      <protection/>
    </xf>
    <xf numFmtId="0" fontId="63" fillId="0" borderId="0" xfId="45" applyFont="1" applyAlignment="1" applyProtection="1">
      <alignment wrapText="1"/>
      <protection/>
    </xf>
    <xf numFmtId="181" fontId="1" fillId="0" borderId="0" xfId="46" applyNumberFormat="1" applyFont="1" applyAlignment="1" applyProtection="1">
      <alignment wrapText="1"/>
      <protection/>
    </xf>
    <xf numFmtId="0" fontId="66" fillId="0" borderId="0" xfId="45" applyFont="1" applyAlignment="1" applyProtection="1">
      <alignment wrapText="1"/>
      <protection/>
    </xf>
    <xf numFmtId="4" fontId="2" fillId="0" borderId="0" xfId="50" applyNumberFormat="1" applyFont="1" applyFill="1" applyBorder="1" applyAlignment="1" applyProtection="1">
      <alignment horizontal="left"/>
      <protection/>
    </xf>
    <xf numFmtId="182" fontId="1" fillId="0" borderId="0" xfId="41" applyFont="1" applyProtection="1">
      <alignment/>
      <protection/>
    </xf>
    <xf numFmtId="49" fontId="1" fillId="0" borderId="0" xfId="41" applyNumberFormat="1" applyFont="1" applyProtection="1">
      <alignment/>
      <protection/>
    </xf>
    <xf numFmtId="49" fontId="2" fillId="0" borderId="0" xfId="41" applyNumberFormat="1" applyFont="1" applyProtection="1">
      <alignment/>
      <protection/>
    </xf>
    <xf numFmtId="49" fontId="63" fillId="0" borderId="0" xfId="41" applyNumberFormat="1" applyFont="1" applyProtection="1">
      <alignment/>
      <protection/>
    </xf>
    <xf numFmtId="49" fontId="62" fillId="0" borderId="0" xfId="41" applyNumberFormat="1" applyFont="1" applyProtection="1">
      <alignment/>
      <protection/>
    </xf>
    <xf numFmtId="182" fontId="63" fillId="0" borderId="0" xfId="41" applyFont="1" applyProtection="1">
      <alignment/>
      <protection/>
    </xf>
    <xf numFmtId="182" fontId="16" fillId="0" borderId="0" xfId="41" applyFont="1" applyProtection="1">
      <alignment/>
      <protection/>
    </xf>
    <xf numFmtId="49" fontId="16" fillId="0" borderId="10" xfId="41" applyNumberFormat="1" applyFont="1" applyBorder="1" applyProtection="1">
      <alignment/>
      <protection/>
    </xf>
    <xf numFmtId="182" fontId="16" fillId="0" borderId="10" xfId="41" applyFont="1" applyBorder="1" applyProtection="1">
      <alignment/>
      <protection/>
    </xf>
    <xf numFmtId="182" fontId="2" fillId="0" borderId="0" xfId="41" applyFont="1" applyAlignment="1" applyProtection="1">
      <alignment horizontal="right" vertical="top"/>
      <protection/>
    </xf>
    <xf numFmtId="49" fontId="2" fillId="0" borderId="0" xfId="43" applyNumberFormat="1" applyFont="1" applyAlignment="1" applyProtection="1">
      <alignment vertical="top"/>
      <protection/>
    </xf>
    <xf numFmtId="184" fontId="2" fillId="0" borderId="0" xfId="41" applyNumberFormat="1" applyFont="1" applyProtection="1">
      <alignment/>
      <protection/>
    </xf>
    <xf numFmtId="184" fontId="2" fillId="0" borderId="0" xfId="41" applyNumberFormat="1" applyFont="1" applyAlignment="1" applyProtection="1">
      <alignment horizontal="right"/>
      <protection/>
    </xf>
    <xf numFmtId="182" fontId="2" fillId="0" borderId="0" xfId="41" applyFont="1" applyProtection="1">
      <alignment/>
      <protection/>
    </xf>
    <xf numFmtId="182" fontId="2" fillId="0" borderId="0" xfId="41" applyFont="1" applyAlignment="1" applyProtection="1">
      <alignment vertical="top"/>
      <protection/>
    </xf>
    <xf numFmtId="182" fontId="2" fillId="0" borderId="0" xfId="41" applyFont="1" applyAlignment="1" applyProtection="1">
      <alignment horizontal="right"/>
      <protection/>
    </xf>
    <xf numFmtId="49" fontId="2" fillId="0" borderId="0" xfId="43" applyNumberFormat="1" applyFont="1" applyAlignment="1" applyProtection="1">
      <alignment horizontal="justify"/>
      <protection/>
    </xf>
    <xf numFmtId="184" fontId="1" fillId="0" borderId="0" xfId="41" applyNumberFormat="1" applyFont="1" applyAlignment="1" applyProtection="1">
      <alignment horizontal="right"/>
      <protection/>
    </xf>
    <xf numFmtId="182" fontId="18" fillId="0" borderId="0" xfId="41" applyFont="1" applyProtection="1">
      <alignment/>
      <protection/>
    </xf>
    <xf numFmtId="49" fontId="15" fillId="0" borderId="15" xfId="43" applyNumberFormat="1" applyFont="1" applyBorder="1" applyAlignment="1" applyProtection="1">
      <alignment vertical="center"/>
      <protection/>
    </xf>
    <xf numFmtId="49" fontId="19" fillId="0" borderId="15" xfId="41" applyNumberFormat="1" applyFont="1" applyBorder="1" applyProtection="1">
      <alignment/>
      <protection/>
    </xf>
    <xf numFmtId="184" fontId="19" fillId="0" borderId="15" xfId="41" applyNumberFormat="1" applyFont="1" applyBorder="1" applyAlignment="1" applyProtection="1">
      <alignment horizontal="right"/>
      <protection/>
    </xf>
    <xf numFmtId="49" fontId="2" fillId="0" borderId="0" xfId="43" applyNumberFormat="1" applyFont="1" applyBorder="1" applyProtection="1">
      <alignment/>
      <protection/>
    </xf>
    <xf numFmtId="182" fontId="6" fillId="0" borderId="0" xfId="41" applyFont="1" applyProtection="1">
      <alignment/>
      <protection/>
    </xf>
    <xf numFmtId="49" fontId="6" fillId="0" borderId="0" xfId="43" applyNumberFormat="1" applyFont="1" applyBorder="1" applyProtection="1">
      <alignment/>
      <protection/>
    </xf>
    <xf numFmtId="49" fontId="6" fillId="0" borderId="0" xfId="41" applyNumberFormat="1" applyFont="1" applyProtection="1">
      <alignment/>
      <protection/>
    </xf>
    <xf numFmtId="184" fontId="6" fillId="0" borderId="0" xfId="41" applyNumberFormat="1" applyFont="1" applyAlignment="1" applyProtection="1">
      <alignment horizontal="right"/>
      <protection/>
    </xf>
    <xf numFmtId="49" fontId="15" fillId="0" borderId="15" xfId="43" applyNumberFormat="1" applyFont="1" applyFill="1" applyBorder="1" applyAlignment="1" applyProtection="1">
      <alignment vertical="center"/>
      <protection/>
    </xf>
    <xf numFmtId="184" fontId="15" fillId="0" borderId="15" xfId="41" applyNumberFormat="1" applyFont="1" applyBorder="1" applyAlignment="1" applyProtection="1">
      <alignment horizontal="right"/>
      <protection/>
    </xf>
    <xf numFmtId="182" fontId="67" fillId="0" borderId="0" xfId="41" applyFont="1" applyProtection="1">
      <alignment/>
      <protection/>
    </xf>
    <xf numFmtId="49" fontId="67" fillId="0" borderId="0" xfId="41" applyNumberFormat="1" applyFont="1" applyProtection="1">
      <alignment/>
      <protection/>
    </xf>
    <xf numFmtId="184" fontId="67" fillId="0" borderId="0" xfId="41" applyNumberFormat="1" applyFont="1" applyProtection="1">
      <alignment/>
      <protection/>
    </xf>
    <xf numFmtId="2" fontId="68" fillId="0" borderId="0" xfId="41" applyNumberFormat="1" applyFont="1" applyAlignment="1" applyProtection="1">
      <alignment horizontal="left" vertical="top"/>
      <protection/>
    </xf>
    <xf numFmtId="49" fontId="67" fillId="0" borderId="0" xfId="41" applyNumberFormat="1" applyFont="1" applyAlignment="1" applyProtection="1">
      <alignment horizontal="justify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4" xfId="42"/>
    <cellStyle name="Navadno 6" xfId="43"/>
    <cellStyle name="Navadno_Popis_LENA_LEVEC_PGD" xfId="44"/>
    <cellStyle name="Navadno_POPISSIBKI_V2" xfId="45"/>
    <cellStyle name="Navadno_Prazen popis1" xfId="46"/>
    <cellStyle name="Navadno_TUS_Planet popis" xfId="47"/>
    <cellStyle name="Navadno_Volume 4_CERO_Celje_1_Odlagaliçźe" xfId="48"/>
    <cellStyle name="Nevtralno" xfId="49"/>
    <cellStyle name="Normal_1.3.2" xfId="50"/>
    <cellStyle name="Followed Hyperlink" xfId="51"/>
    <cellStyle name="Percent" xfId="52"/>
    <cellStyle name="Opomba" xfId="53"/>
    <cellStyle name="Opozorilo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Računanje" xfId="64"/>
    <cellStyle name="Slabo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workbookViewId="0" topLeftCell="A1">
      <selection activeCell="G28" sqref="G28"/>
    </sheetView>
  </sheetViews>
  <sheetFormatPr defaultColWidth="9.00390625" defaultRowHeight="12.75"/>
  <cols>
    <col min="1" max="1" width="4.875" style="206" customWidth="1"/>
    <col min="2" max="2" width="36.25390625" style="207" customWidth="1"/>
    <col min="3" max="3" width="19.125" style="207" customWidth="1"/>
    <col min="4" max="4" width="18.875" style="206" customWidth="1"/>
    <col min="5" max="5" width="12.625" style="206" customWidth="1"/>
    <col min="6" max="16384" width="9.125" style="206" customWidth="1"/>
  </cols>
  <sheetData>
    <row r="1" spans="2:3" s="177" customFormat="1" ht="12.75">
      <c r="B1" s="3" t="s">
        <v>46</v>
      </c>
      <c r="C1" s="1" t="s">
        <v>81</v>
      </c>
    </row>
    <row r="2" spans="2:3" s="177" customFormat="1" ht="12.75">
      <c r="B2" s="178"/>
      <c r="C2" s="2" t="s">
        <v>82</v>
      </c>
    </row>
    <row r="3" spans="2:3" s="177" customFormat="1" ht="12.75">
      <c r="B3" s="178"/>
      <c r="C3" s="1" t="s">
        <v>83</v>
      </c>
    </row>
    <row r="4" spans="2:3" s="177" customFormat="1" ht="6" customHeight="1">
      <c r="B4" s="178"/>
      <c r="C4" s="1"/>
    </row>
    <row r="5" spans="2:3" s="177" customFormat="1" ht="12.75">
      <c r="B5" s="3" t="s">
        <v>47</v>
      </c>
      <c r="C5" s="1" t="s">
        <v>81</v>
      </c>
    </row>
    <row r="6" spans="2:3" s="177" customFormat="1" ht="12.75">
      <c r="B6" s="178"/>
      <c r="C6" s="176"/>
    </row>
    <row r="7" spans="2:3" s="177" customFormat="1" ht="12.75">
      <c r="B7" s="178"/>
      <c r="C7" s="176"/>
    </row>
    <row r="8" spans="2:3" s="177" customFormat="1" ht="6" customHeight="1">
      <c r="B8" s="178"/>
      <c r="C8" s="176"/>
    </row>
    <row r="9" spans="2:3" s="177" customFormat="1" ht="12.75">
      <c r="B9" s="3" t="s">
        <v>48</v>
      </c>
      <c r="C9" s="179" t="s">
        <v>49</v>
      </c>
    </row>
    <row r="10" spans="2:3" s="177" customFormat="1" ht="6" customHeight="1">
      <c r="B10" s="3"/>
      <c r="C10" s="179"/>
    </row>
    <row r="11" spans="2:3" s="177" customFormat="1" ht="25.5">
      <c r="B11" s="3" t="s">
        <v>50</v>
      </c>
      <c r="C11" s="179"/>
    </row>
    <row r="12" spans="2:3" s="177" customFormat="1" ht="6" customHeight="1">
      <c r="B12" s="3"/>
      <c r="C12" s="179"/>
    </row>
    <row r="13" spans="2:3" s="177" customFormat="1" ht="12.75">
      <c r="B13" s="3" t="s">
        <v>54</v>
      </c>
      <c r="C13" s="179"/>
    </row>
    <row r="14" spans="2:3" s="177" customFormat="1" ht="6" customHeight="1">
      <c r="B14" s="3"/>
      <c r="C14" s="179"/>
    </row>
    <row r="15" spans="2:3" s="177" customFormat="1" ht="12.75">
      <c r="B15" s="3" t="s">
        <v>51</v>
      </c>
      <c r="C15" s="1" t="s">
        <v>84</v>
      </c>
    </row>
    <row r="16" spans="2:3" s="182" customFormat="1" ht="12.75">
      <c r="B16" s="180"/>
      <c r="C16" s="181"/>
    </row>
    <row r="17" spans="2:3" s="182" customFormat="1" ht="12.75">
      <c r="B17" s="4"/>
      <c r="C17" s="181"/>
    </row>
    <row r="18" spans="2:3" s="182" customFormat="1" ht="12.75">
      <c r="B18" s="180"/>
      <c r="C18" s="181"/>
    </row>
    <row r="19" spans="2:3" s="182" customFormat="1" ht="12.75">
      <c r="B19" s="180"/>
      <c r="C19" s="180"/>
    </row>
    <row r="20" spans="2:4" s="183" customFormat="1" ht="21" thickBot="1">
      <c r="B20" s="5" t="s">
        <v>55</v>
      </c>
      <c r="C20" s="184"/>
      <c r="D20" s="185"/>
    </row>
    <row r="21" spans="2:3" s="177" customFormat="1" ht="12.75">
      <c r="B21" s="6"/>
      <c r="C21" s="178"/>
    </row>
    <row r="22" spans="1:4" s="190" customFormat="1" ht="12.75">
      <c r="A22" s="186" t="s">
        <v>41</v>
      </c>
      <c r="B22" s="187" t="s">
        <v>56</v>
      </c>
      <c r="C22" s="188"/>
      <c r="D22" s="189">
        <f>'JAKI TOK'!F74</f>
        <v>0</v>
      </c>
    </row>
    <row r="23" spans="1:4" s="190" customFormat="1" ht="12.75">
      <c r="A23" s="186"/>
      <c r="B23" s="7"/>
      <c r="C23" s="179"/>
      <c r="D23" s="189"/>
    </row>
    <row r="24" spans="1:4" s="190" customFormat="1" ht="12.75">
      <c r="A24" s="186"/>
      <c r="B24" s="7"/>
      <c r="C24" s="179"/>
      <c r="D24" s="189"/>
    </row>
    <row r="25" spans="1:4" s="190" customFormat="1" ht="12.75">
      <c r="A25" s="186" t="s">
        <v>38</v>
      </c>
      <c r="B25" s="187" t="s">
        <v>39</v>
      </c>
      <c r="C25" s="179"/>
      <c r="D25" s="189">
        <f>RAZNO!F14</f>
        <v>0</v>
      </c>
    </row>
    <row r="26" spans="1:4" s="190" customFormat="1" ht="12.75">
      <c r="A26" s="191"/>
      <c r="B26" s="187"/>
      <c r="C26" s="179"/>
      <c r="D26" s="189"/>
    </row>
    <row r="27" spans="1:4" s="190" customFormat="1" ht="12.75">
      <c r="A27" s="186" t="s">
        <v>45</v>
      </c>
      <c r="B27" s="187" t="s">
        <v>58</v>
      </c>
      <c r="C27" s="179"/>
      <c r="D27" s="189">
        <f>(D22)*0.1</f>
        <v>0</v>
      </c>
    </row>
    <row r="28" spans="1:4" s="190" customFormat="1" ht="12.75">
      <c r="A28" s="186"/>
      <c r="B28" s="7"/>
      <c r="C28" s="179"/>
      <c r="D28" s="189"/>
    </row>
    <row r="29" spans="1:4" s="190" customFormat="1" ht="12.75">
      <c r="A29" s="186" t="s">
        <v>57</v>
      </c>
      <c r="B29" s="187" t="s">
        <v>87</v>
      </c>
      <c r="C29" s="179"/>
      <c r="D29" s="189">
        <v>0</v>
      </c>
    </row>
    <row r="30" spans="1:4" s="190" customFormat="1" ht="13.5" customHeight="1">
      <c r="A30" s="192"/>
      <c r="B30" s="193"/>
      <c r="C30" s="179"/>
      <c r="D30" s="189"/>
    </row>
    <row r="31" spans="2:4" s="177" customFormat="1" ht="12.75">
      <c r="B31" s="178"/>
      <c r="C31" s="178"/>
      <c r="D31" s="194"/>
    </row>
    <row r="32" spans="2:4" s="195" customFormat="1" ht="18.75" thickBot="1">
      <c r="B32" s="196" t="s">
        <v>52</v>
      </c>
      <c r="C32" s="197"/>
      <c r="D32" s="198">
        <f>SUM(D22:D29)</f>
        <v>0</v>
      </c>
    </row>
    <row r="33" spans="2:4" s="177" customFormat="1" ht="13.5" thickTop="1">
      <c r="B33" s="199"/>
      <c r="C33" s="178"/>
      <c r="D33" s="194"/>
    </row>
    <row r="34" spans="2:4" s="200" customFormat="1" ht="14.25">
      <c r="B34" s="201" t="s">
        <v>53</v>
      </c>
      <c r="C34" s="202"/>
      <c r="D34" s="203">
        <f>D32*0.2</f>
        <v>0</v>
      </c>
    </row>
    <row r="35" spans="2:4" s="177" customFormat="1" ht="12.75">
      <c r="B35" s="199"/>
      <c r="C35" s="178"/>
      <c r="D35" s="194"/>
    </row>
    <row r="36" spans="2:4" s="195" customFormat="1" ht="18.75" thickBot="1">
      <c r="B36" s="204" t="s">
        <v>67</v>
      </c>
      <c r="C36" s="197"/>
      <c r="D36" s="205">
        <f>D32*1.2</f>
        <v>0</v>
      </c>
    </row>
    <row r="37" ht="15" thickTop="1">
      <c r="D37" s="208"/>
    </row>
    <row r="39" spans="1:3" ht="15">
      <c r="A39" s="209"/>
      <c r="B39" s="210"/>
      <c r="C39" s="210"/>
    </row>
  </sheetData>
  <sheetProtection password="D90C" sheet="1" selectLockedCells="1"/>
  <printOptions/>
  <pageMargins left="0.8267716535433072" right="0.3937007874015748" top="0.7480314960629921" bottom="0.7480314960629921" header="0.31496062992125984" footer="0.31496062992125984"/>
  <pageSetup horizontalDpi="300" verticalDpi="300" orientation="portrait" paperSize="9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SheetLayoutView="100" zoomScalePageLayoutView="0" workbookViewId="0" topLeftCell="A31">
      <selection activeCell="E60" sqref="E60"/>
    </sheetView>
  </sheetViews>
  <sheetFormatPr defaultColWidth="8.875" defaultRowHeight="12.75"/>
  <cols>
    <col min="1" max="1" width="5.75390625" style="131" customWidth="1"/>
    <col min="2" max="2" width="45.75390625" style="45" customWidth="1"/>
    <col min="3" max="3" width="5.75390625" style="45" customWidth="1"/>
    <col min="4" max="4" width="5.75390625" style="132" customWidth="1"/>
    <col min="5" max="5" width="12.75390625" style="133" customWidth="1"/>
    <col min="6" max="6" width="15.75390625" style="133" customWidth="1"/>
    <col min="7" max="16384" width="8.875" style="45" customWidth="1"/>
  </cols>
  <sheetData>
    <row r="1" spans="1:6" s="17" customFormat="1" ht="14.25">
      <c r="A1" s="12" t="s">
        <v>33</v>
      </c>
      <c r="B1" s="13" t="s">
        <v>34</v>
      </c>
      <c r="C1" s="14"/>
      <c r="D1" s="15"/>
      <c r="E1" s="16"/>
      <c r="F1" s="16"/>
    </row>
    <row r="2" spans="1:6" s="17" customFormat="1" ht="14.25">
      <c r="A2" s="18"/>
      <c r="B2" s="19"/>
      <c r="C2" s="14"/>
      <c r="D2" s="15"/>
      <c r="E2" s="16"/>
      <c r="F2" s="16"/>
    </row>
    <row r="3" spans="1:6" s="22" customFormat="1" ht="14.25">
      <c r="A3" s="20" t="s">
        <v>25</v>
      </c>
      <c r="B3" s="20" t="s">
        <v>26</v>
      </c>
      <c r="C3" s="20" t="s">
        <v>27</v>
      </c>
      <c r="D3" s="20" t="s">
        <v>28</v>
      </c>
      <c r="E3" s="21" t="s">
        <v>29</v>
      </c>
      <c r="F3" s="21" t="s">
        <v>30</v>
      </c>
    </row>
    <row r="4" spans="1:6" s="17" customFormat="1" ht="14.25">
      <c r="A4" s="18"/>
      <c r="B4" s="14"/>
      <c r="C4" s="14"/>
      <c r="D4" s="15"/>
      <c r="E4" s="23"/>
      <c r="F4" s="23"/>
    </row>
    <row r="5" spans="1:6" s="17" customFormat="1" ht="12.75">
      <c r="A5" s="24">
        <v>1</v>
      </c>
      <c r="B5" s="25" t="s">
        <v>70</v>
      </c>
      <c r="C5" s="26"/>
      <c r="D5" s="27"/>
      <c r="E5" s="28" t="s">
        <v>69</v>
      </c>
      <c r="F5" s="28" t="str">
        <f>IF(AND(ISNUMBER(C5),ISNUMBER(E5)),C5*E5," ")</f>
        <v> </v>
      </c>
    </row>
    <row r="6" spans="1:6" s="17" customFormat="1" ht="12.75">
      <c r="A6" s="29"/>
      <c r="B6" s="30" t="s">
        <v>0</v>
      </c>
      <c r="C6" s="14"/>
      <c r="D6" s="15"/>
      <c r="E6" s="28" t="s">
        <v>69</v>
      </c>
      <c r="F6" s="28" t="str">
        <f>IF(AND(ISNUMBER(C6),ISNUMBER(E6)),C6*E6," ")</f>
        <v> </v>
      </c>
    </row>
    <row r="7" spans="1:6" s="37" customFormat="1" ht="12.75">
      <c r="A7" s="31"/>
      <c r="B7" s="32"/>
      <c r="C7" s="33"/>
      <c r="D7" s="34"/>
      <c r="E7" s="35"/>
      <c r="F7" s="36"/>
    </row>
    <row r="8" spans="1:6" s="40" customFormat="1" ht="12.75">
      <c r="A8" s="38" t="s">
        <v>16</v>
      </c>
      <c r="B8" s="39" t="s">
        <v>71</v>
      </c>
      <c r="C8" s="26"/>
      <c r="D8" s="27"/>
      <c r="E8" s="28" t="s">
        <v>69</v>
      </c>
      <c r="F8" s="28" t="str">
        <f>IF(AND(ISNUMBER(C8),ISNUMBER(E8)),C8*E8," ")</f>
        <v> </v>
      </c>
    </row>
    <row r="9" spans="1:6" s="17" customFormat="1" ht="12.75">
      <c r="A9" s="29"/>
      <c r="B9" s="30" t="s">
        <v>0</v>
      </c>
      <c r="C9" s="14"/>
      <c r="D9" s="15"/>
      <c r="E9" s="28" t="s">
        <v>69</v>
      </c>
      <c r="F9" s="28" t="str">
        <f>IF(AND(ISNUMBER(C9),ISNUMBER(E9)),C9*E9," ")</f>
        <v> </v>
      </c>
    </row>
    <row r="10" spans="1:6" ht="12.75">
      <c r="A10" s="41"/>
      <c r="B10" s="42"/>
      <c r="C10" s="43"/>
      <c r="D10" s="44"/>
      <c r="E10" s="28"/>
      <c r="F10" s="28"/>
    </row>
    <row r="11" spans="1:6" s="48" customFormat="1" ht="12.75">
      <c r="A11" s="46" t="s">
        <v>1</v>
      </c>
      <c r="B11" s="47" t="s">
        <v>62</v>
      </c>
      <c r="C11" s="48">
        <v>4</v>
      </c>
      <c r="D11" s="49" t="s">
        <v>2</v>
      </c>
      <c r="E11" s="10"/>
      <c r="F11" s="50" t="str">
        <f>IF(AND(ISNUMBER(C11),ISNUMBER(E11)),C11*E11," ")</f>
        <v> </v>
      </c>
    </row>
    <row r="12" spans="1:8" s="52" customFormat="1" ht="25.5">
      <c r="A12" s="51" t="s">
        <v>1</v>
      </c>
      <c r="B12" s="47" t="s">
        <v>63</v>
      </c>
      <c r="C12" s="52">
        <v>2</v>
      </c>
      <c r="D12" s="52" t="s">
        <v>2</v>
      </c>
      <c r="E12" s="10"/>
      <c r="F12" s="50" t="str">
        <f>IF(AND(ISNUMBER(C12),ISNUMBER(E12)),C12*E12," ")</f>
        <v> </v>
      </c>
      <c r="G12" s="48"/>
      <c r="H12" s="48"/>
    </row>
    <row r="13" spans="1:6" s="48" customFormat="1" ht="12.75">
      <c r="A13" s="46" t="s">
        <v>1</v>
      </c>
      <c r="B13" s="53" t="s">
        <v>13</v>
      </c>
      <c r="C13" s="48">
        <v>1</v>
      </c>
      <c r="D13" s="49" t="s">
        <v>12</v>
      </c>
      <c r="E13" s="10"/>
      <c r="F13" s="50">
        <f>ROUND(SUM(F11:F12)*12%,1)</f>
        <v>0</v>
      </c>
    </row>
    <row r="14" spans="1:6" s="56" customFormat="1" ht="12.75">
      <c r="A14" s="54"/>
      <c r="B14" s="55"/>
      <c r="D14" s="57"/>
      <c r="E14" s="50"/>
      <c r="F14" s="50" t="str">
        <f>IF(AND(ISNUMBER(C14),ISNUMBER(E14)),C14*E14," ")</f>
        <v> </v>
      </c>
    </row>
    <row r="15" spans="1:6" s="17" customFormat="1" ht="12.75">
      <c r="A15" s="29"/>
      <c r="B15" s="30"/>
      <c r="C15" s="14"/>
      <c r="D15" s="15"/>
      <c r="E15" s="50"/>
      <c r="F15" s="28"/>
    </row>
    <row r="16" spans="1:6" s="62" customFormat="1" ht="12.75">
      <c r="A16" s="58"/>
      <c r="B16" s="59" t="s">
        <v>72</v>
      </c>
      <c r="C16" s="60"/>
      <c r="D16" s="61"/>
      <c r="E16" s="50"/>
      <c r="F16" s="36">
        <f>SUM(F11:F14)</f>
        <v>0</v>
      </c>
    </row>
    <row r="17" spans="1:6" s="37" customFormat="1" ht="12.75">
      <c r="A17" s="63"/>
      <c r="B17" s="64"/>
      <c r="C17" s="65"/>
      <c r="D17" s="34"/>
      <c r="E17" s="50"/>
      <c r="F17" s="36"/>
    </row>
    <row r="18" spans="1:6" s="70" customFormat="1" ht="12.75">
      <c r="A18" s="66"/>
      <c r="B18" s="67"/>
      <c r="C18" s="68"/>
      <c r="D18" s="69"/>
      <c r="E18" s="50"/>
      <c r="F18" s="28" t="str">
        <f aca="true" t="shared" si="0" ref="F18:F24">IF(AND(ISNUMBER(C18),ISNUMBER(E18)),C18*E18," ")</f>
        <v> </v>
      </c>
    </row>
    <row r="19" spans="1:6" s="40" customFormat="1" ht="12.75">
      <c r="A19" s="24">
        <v>2</v>
      </c>
      <c r="B19" s="25" t="s">
        <v>3</v>
      </c>
      <c r="C19" s="26"/>
      <c r="D19" s="27"/>
      <c r="E19" s="50"/>
      <c r="F19" s="28" t="str">
        <f t="shared" si="0"/>
        <v> </v>
      </c>
    </row>
    <row r="20" spans="1:6" s="17" customFormat="1" ht="12.75">
      <c r="A20" s="29"/>
      <c r="B20" s="30" t="s">
        <v>4</v>
      </c>
      <c r="C20" s="14"/>
      <c r="D20" s="15"/>
      <c r="E20" s="50"/>
      <c r="F20" s="28" t="str">
        <f t="shared" si="0"/>
        <v> </v>
      </c>
    </row>
    <row r="21" spans="1:6" ht="12.75">
      <c r="A21" s="41"/>
      <c r="B21" s="42"/>
      <c r="C21" s="43"/>
      <c r="D21" s="44"/>
      <c r="E21" s="50"/>
      <c r="F21" s="28" t="str">
        <f t="shared" si="0"/>
        <v> </v>
      </c>
    </row>
    <row r="22" spans="1:6" s="48" customFormat="1" ht="12.75">
      <c r="A22" s="46" t="s">
        <v>1</v>
      </c>
      <c r="B22" s="53" t="s">
        <v>17</v>
      </c>
      <c r="C22" s="48">
        <v>40</v>
      </c>
      <c r="D22" s="49" t="s">
        <v>5</v>
      </c>
      <c r="E22" s="10"/>
      <c r="F22" s="50" t="str">
        <f t="shared" si="0"/>
        <v> </v>
      </c>
    </row>
    <row r="23" spans="1:6" s="48" customFormat="1" ht="12.75">
      <c r="A23" s="46" t="s">
        <v>1</v>
      </c>
      <c r="B23" s="53" t="s">
        <v>18</v>
      </c>
      <c r="C23" s="48">
        <v>120</v>
      </c>
      <c r="D23" s="49" t="s">
        <v>5</v>
      </c>
      <c r="E23" s="10"/>
      <c r="F23" s="50" t="str">
        <f t="shared" si="0"/>
        <v> </v>
      </c>
    </row>
    <row r="24" spans="1:6" s="17" customFormat="1" ht="12.75">
      <c r="A24" s="29"/>
      <c r="B24" s="30"/>
      <c r="C24" s="14"/>
      <c r="D24" s="15"/>
      <c r="E24" s="50"/>
      <c r="F24" s="28" t="str">
        <f t="shared" si="0"/>
        <v> </v>
      </c>
    </row>
    <row r="25" spans="1:6" s="40" customFormat="1" ht="12.75">
      <c r="A25" s="24"/>
      <c r="B25" s="71" t="s">
        <v>6</v>
      </c>
      <c r="C25" s="26"/>
      <c r="D25" s="27"/>
      <c r="E25" s="50"/>
      <c r="F25" s="72">
        <f>SUM(F22:F23)</f>
        <v>0</v>
      </c>
    </row>
    <row r="26" spans="1:6" s="70" customFormat="1" ht="12.75">
      <c r="A26" s="66"/>
      <c r="B26" s="67"/>
      <c r="C26" s="68"/>
      <c r="D26" s="69"/>
      <c r="E26" s="50"/>
      <c r="F26" s="72"/>
    </row>
    <row r="27" spans="1:6" ht="12.75">
      <c r="A27" s="41"/>
      <c r="B27" s="42"/>
      <c r="C27" s="43"/>
      <c r="D27" s="44"/>
      <c r="E27" s="50"/>
      <c r="F27" s="28" t="str">
        <f aca="true" t="shared" si="1" ref="F27:F32">IF(AND(ISNUMBER(C27),ISNUMBER(E27)),C27*E27," ")</f>
        <v> </v>
      </c>
    </row>
    <row r="28" spans="1:6" s="40" customFormat="1" ht="12.75">
      <c r="A28" s="24">
        <v>3</v>
      </c>
      <c r="B28" s="25" t="s">
        <v>7</v>
      </c>
      <c r="C28" s="26"/>
      <c r="D28" s="27"/>
      <c r="E28" s="50"/>
      <c r="F28" s="28" t="str">
        <f t="shared" si="1"/>
        <v> </v>
      </c>
    </row>
    <row r="29" spans="1:6" s="17" customFormat="1" ht="12.75">
      <c r="A29" s="29"/>
      <c r="B29" s="30" t="s">
        <v>15</v>
      </c>
      <c r="C29" s="14"/>
      <c r="D29" s="15"/>
      <c r="E29" s="50"/>
      <c r="F29" s="28" t="str">
        <f t="shared" si="1"/>
        <v> </v>
      </c>
    </row>
    <row r="30" spans="1:6" ht="12.75">
      <c r="A30" s="41"/>
      <c r="B30" s="42"/>
      <c r="C30" s="43"/>
      <c r="D30" s="44"/>
      <c r="E30" s="50"/>
      <c r="F30" s="28" t="str">
        <f t="shared" si="1"/>
        <v> </v>
      </c>
    </row>
    <row r="31" spans="1:6" s="48" customFormat="1" ht="12.75">
      <c r="A31" s="73" t="s">
        <v>1</v>
      </c>
      <c r="B31" s="47" t="s">
        <v>64</v>
      </c>
      <c r="C31" s="48">
        <v>3</v>
      </c>
      <c r="D31" s="49" t="s">
        <v>2</v>
      </c>
      <c r="E31" s="10"/>
      <c r="F31" s="50" t="str">
        <f>IF(AND(ISNUMBER(C31),ISNUMBER(E31)),C31*E31," ")</f>
        <v> </v>
      </c>
    </row>
    <row r="32" spans="1:6" s="48" customFormat="1" ht="12.75">
      <c r="A32" s="73" t="s">
        <v>1</v>
      </c>
      <c r="B32" s="47" t="s">
        <v>20</v>
      </c>
      <c r="C32" s="48">
        <v>7</v>
      </c>
      <c r="D32" s="49" t="s">
        <v>2</v>
      </c>
      <c r="E32" s="10"/>
      <c r="F32" s="50" t="str">
        <f t="shared" si="1"/>
        <v> </v>
      </c>
    </row>
    <row r="33" spans="1:6" s="48" customFormat="1" ht="12.75">
      <c r="A33" s="73" t="s">
        <v>1</v>
      </c>
      <c r="B33" s="47" t="s">
        <v>80</v>
      </c>
      <c r="C33" s="48">
        <v>12</v>
      </c>
      <c r="D33" s="49" t="s">
        <v>5</v>
      </c>
      <c r="E33" s="10"/>
      <c r="F33" s="50" t="str">
        <f>IF(AND(ISNUMBER(C33),ISNUMBER(E33)),C33*E33," ")</f>
        <v> </v>
      </c>
    </row>
    <row r="34" spans="1:6" s="48" customFormat="1" ht="38.25">
      <c r="A34" s="73" t="s">
        <v>1</v>
      </c>
      <c r="B34" s="74" t="s">
        <v>88</v>
      </c>
      <c r="C34" s="48">
        <v>12</v>
      </c>
      <c r="D34" s="49" t="s">
        <v>5</v>
      </c>
      <c r="E34" s="10"/>
      <c r="F34" s="50" t="str">
        <f>IF(AND(ISNUMBER(C34),ISNUMBER(E34)),C34*E34," ")</f>
        <v> </v>
      </c>
    </row>
    <row r="35" spans="1:6" s="48" customFormat="1" ht="38.25">
      <c r="A35" s="73" t="s">
        <v>1</v>
      </c>
      <c r="B35" s="75" t="s">
        <v>86</v>
      </c>
      <c r="C35" s="48">
        <v>2</v>
      </c>
      <c r="D35" s="49" t="s">
        <v>2</v>
      </c>
      <c r="E35" s="10"/>
      <c r="F35" s="50" t="str">
        <f>IF(AND(ISNUMBER(C35),ISNUMBER(E35)),C35*E35," ")</f>
        <v> </v>
      </c>
    </row>
    <row r="36" spans="1:6" s="17" customFormat="1" ht="12.75">
      <c r="A36" s="76" t="s">
        <v>1</v>
      </c>
      <c r="B36" s="30" t="s">
        <v>11</v>
      </c>
      <c r="C36" s="14">
        <v>1</v>
      </c>
      <c r="D36" s="15" t="s">
        <v>12</v>
      </c>
      <c r="E36" s="10"/>
      <c r="F36" s="28">
        <f>ROUND(SUM(F31:F34)*3%,1)</f>
        <v>0</v>
      </c>
    </row>
    <row r="37" spans="1:6" s="17" customFormat="1" ht="12.75">
      <c r="A37" s="29"/>
      <c r="B37" s="30"/>
      <c r="C37" s="14"/>
      <c r="D37" s="15"/>
      <c r="E37" s="50" t="s">
        <v>69</v>
      </c>
      <c r="F37" s="28" t="str">
        <f>IF(AND(ISNUMBER(C37),ISNUMBER(E37)),C37*E37," ")</f>
        <v> </v>
      </c>
    </row>
    <row r="38" spans="1:6" s="40" customFormat="1" ht="25.5">
      <c r="A38" s="24"/>
      <c r="B38" s="71" t="s">
        <v>8</v>
      </c>
      <c r="C38" s="26"/>
      <c r="D38" s="27"/>
      <c r="E38" s="50" t="s">
        <v>69</v>
      </c>
      <c r="F38" s="72">
        <f>SUM(F31:F36)</f>
        <v>0</v>
      </c>
    </row>
    <row r="39" spans="1:6" s="70" customFormat="1" ht="12.75">
      <c r="A39" s="66"/>
      <c r="B39" s="67"/>
      <c r="C39" s="68"/>
      <c r="D39" s="69"/>
      <c r="E39" s="50" t="s">
        <v>69</v>
      </c>
      <c r="F39" s="72"/>
    </row>
    <row r="40" spans="1:6" s="37" customFormat="1" ht="12.75">
      <c r="A40" s="63"/>
      <c r="B40" s="67"/>
      <c r="C40" s="65"/>
      <c r="D40" s="34"/>
      <c r="E40" s="50" t="s">
        <v>69</v>
      </c>
      <c r="F40" s="36"/>
    </row>
    <row r="41" spans="1:6" s="40" customFormat="1" ht="12.75">
      <c r="A41" s="24" t="s">
        <v>23</v>
      </c>
      <c r="B41" s="25" t="s">
        <v>9</v>
      </c>
      <c r="C41" s="26"/>
      <c r="D41" s="27"/>
      <c r="E41" s="50" t="s">
        <v>69</v>
      </c>
      <c r="F41" s="28" t="str">
        <f>IF(AND(ISNUMBER(C41),ISNUMBER(E41)),C41*E41," ")</f>
        <v> </v>
      </c>
    </row>
    <row r="42" spans="1:6" s="70" customFormat="1" ht="12.75">
      <c r="A42" s="66"/>
      <c r="B42" s="67"/>
      <c r="C42" s="68"/>
      <c r="D42" s="69"/>
      <c r="E42" s="50"/>
      <c r="F42" s="28"/>
    </row>
    <row r="43" spans="1:6" s="48" customFormat="1" ht="12.75">
      <c r="A43" s="46" t="s">
        <v>1</v>
      </c>
      <c r="B43" s="47" t="s">
        <v>59</v>
      </c>
      <c r="C43" s="48">
        <v>2</v>
      </c>
      <c r="D43" s="49" t="s">
        <v>12</v>
      </c>
      <c r="E43" s="10"/>
      <c r="F43" s="50" t="str">
        <f>IF(AND(ISNUMBER(C43),ISNUMBER(E43)),C43*E43," ")</f>
        <v> </v>
      </c>
    </row>
    <row r="44" spans="1:6" s="79" customFormat="1" ht="12.75">
      <c r="A44" s="77"/>
      <c r="B44" s="78"/>
      <c r="D44" s="80"/>
      <c r="E44" s="50"/>
      <c r="F44" s="50"/>
    </row>
    <row r="45" spans="1:6" s="48" customFormat="1" ht="38.25">
      <c r="A45" s="46"/>
      <c r="B45" s="47" t="s">
        <v>60</v>
      </c>
      <c r="D45" s="49"/>
      <c r="E45" s="50"/>
      <c r="F45" s="50"/>
    </row>
    <row r="46" spans="1:6" s="48" customFormat="1" ht="12.75">
      <c r="A46" s="46"/>
      <c r="B46" s="47"/>
      <c r="D46" s="49"/>
      <c r="E46" s="50"/>
      <c r="F46" s="50"/>
    </row>
    <row r="47" spans="1:6" s="40" customFormat="1" ht="12.75">
      <c r="A47" s="24"/>
      <c r="B47" s="71" t="s">
        <v>10</v>
      </c>
      <c r="C47" s="26"/>
      <c r="D47" s="27"/>
      <c r="E47" s="28"/>
      <c r="F47" s="72">
        <f>SUM(F43:F46)</f>
        <v>0</v>
      </c>
    </row>
    <row r="48" spans="1:6" s="70" customFormat="1" ht="12.75">
      <c r="A48" s="66"/>
      <c r="B48" s="81"/>
      <c r="C48" s="68"/>
      <c r="D48" s="69"/>
      <c r="E48" s="28"/>
      <c r="F48" s="72"/>
    </row>
    <row r="49" spans="1:6" s="70" customFormat="1" ht="12.75">
      <c r="A49" s="66"/>
      <c r="B49" s="67"/>
      <c r="C49" s="68"/>
      <c r="D49" s="69"/>
      <c r="E49" s="28"/>
      <c r="F49" s="72"/>
    </row>
    <row r="50" spans="1:6" s="86" customFormat="1" ht="12.75">
      <c r="A50" s="82" t="s">
        <v>19</v>
      </c>
      <c r="B50" s="83" t="s">
        <v>21</v>
      </c>
      <c r="C50" s="84"/>
      <c r="D50" s="84"/>
      <c r="E50" s="85"/>
      <c r="F50" s="85" t="str">
        <f>IF(AND(ISNUMBER(C50),ISNUMBER(E50)),C50*E50," ")</f>
        <v> </v>
      </c>
    </row>
    <row r="51" spans="1:6" s="86" customFormat="1" ht="12.75">
      <c r="A51" s="87"/>
      <c r="B51" s="88" t="s">
        <v>0</v>
      </c>
      <c r="C51" s="84"/>
      <c r="D51" s="84"/>
      <c r="E51" s="85"/>
      <c r="F51" s="85" t="str">
        <f>IF(AND(ISNUMBER(C51),ISNUMBER(E51)),C51*E51," ")</f>
        <v> </v>
      </c>
    </row>
    <row r="52" spans="1:6" s="92" customFormat="1" ht="12.75">
      <c r="A52" s="89"/>
      <c r="B52" s="90"/>
      <c r="C52" s="91"/>
      <c r="D52" s="91"/>
      <c r="E52" s="85"/>
      <c r="F52" s="85"/>
    </row>
    <row r="53" spans="1:6" s="97" customFormat="1" ht="12.75">
      <c r="A53" s="93" t="s">
        <v>1</v>
      </c>
      <c r="B53" s="47" t="s">
        <v>65</v>
      </c>
      <c r="C53" s="94"/>
      <c r="D53" s="94"/>
      <c r="E53" s="95"/>
      <c r="F53" s="96"/>
    </row>
    <row r="54" spans="1:6" s="97" customFormat="1" ht="38.25">
      <c r="A54" s="93"/>
      <c r="B54" s="47" t="s">
        <v>74</v>
      </c>
      <c r="C54" s="94">
        <v>7</v>
      </c>
      <c r="D54" s="94" t="s">
        <v>2</v>
      </c>
      <c r="E54" s="8"/>
      <c r="F54" s="99">
        <f>C54*E54</f>
        <v>0</v>
      </c>
    </row>
    <row r="55" spans="1:6" s="97" customFormat="1" ht="12.75">
      <c r="A55" s="93" t="s">
        <v>1</v>
      </c>
      <c r="B55" s="47" t="s">
        <v>66</v>
      </c>
      <c r="C55" s="94"/>
      <c r="D55" s="94"/>
      <c r="E55" s="98"/>
      <c r="F55" s="99"/>
    </row>
    <row r="56" spans="1:6" s="97" customFormat="1" ht="38.25">
      <c r="A56" s="100"/>
      <c r="B56" s="47" t="s">
        <v>75</v>
      </c>
      <c r="C56" s="94">
        <v>11</v>
      </c>
      <c r="D56" s="94" t="s">
        <v>2</v>
      </c>
      <c r="E56" s="8"/>
      <c r="F56" s="99">
        <f>C56*E56</f>
        <v>0</v>
      </c>
    </row>
    <row r="57" spans="1:6" s="97" customFormat="1" ht="12.75">
      <c r="A57" s="93" t="s">
        <v>1</v>
      </c>
      <c r="B57" s="47" t="s">
        <v>76</v>
      </c>
      <c r="C57" s="94"/>
      <c r="D57" s="94"/>
      <c r="E57" s="98"/>
      <c r="F57" s="99"/>
    </row>
    <row r="58" spans="1:6" s="97" customFormat="1" ht="38.25">
      <c r="A58" s="100"/>
      <c r="B58" s="47" t="s">
        <v>77</v>
      </c>
      <c r="C58" s="94">
        <v>6</v>
      </c>
      <c r="D58" s="94" t="s">
        <v>2</v>
      </c>
      <c r="E58" s="11"/>
      <c r="F58" s="101" t="str">
        <f>IF(AND(ISNUMBER(C58),ISNUMBER(E58)),C58*E58," ")</f>
        <v> </v>
      </c>
    </row>
    <row r="59" spans="1:6" s="97" customFormat="1" ht="12.75">
      <c r="A59" s="93" t="s">
        <v>1</v>
      </c>
      <c r="B59" s="47" t="s">
        <v>68</v>
      </c>
      <c r="C59" s="94"/>
      <c r="D59" s="94"/>
      <c r="E59" s="98"/>
      <c r="F59" s="99"/>
    </row>
    <row r="60" spans="1:6" s="97" customFormat="1" ht="38.25">
      <c r="A60" s="100" t="s">
        <v>79</v>
      </c>
      <c r="B60" s="47" t="s">
        <v>78</v>
      </c>
      <c r="C60" s="94">
        <v>5</v>
      </c>
      <c r="D60" s="94" t="s">
        <v>2</v>
      </c>
      <c r="E60" s="11"/>
      <c r="F60" s="101" t="str">
        <f>IF(AND(ISNUMBER(C60),ISNUMBER(E60)),C60*E60," ")</f>
        <v> </v>
      </c>
    </row>
    <row r="61" spans="1:6" s="92" customFormat="1" ht="12.75">
      <c r="A61" s="89"/>
      <c r="B61" s="90"/>
      <c r="C61" s="91"/>
      <c r="D61" s="91"/>
      <c r="E61" s="85"/>
      <c r="F61" s="85"/>
    </row>
    <row r="62" spans="1:6" s="86" customFormat="1" ht="12.75">
      <c r="A62" s="102"/>
      <c r="B62" s="103" t="s">
        <v>22</v>
      </c>
      <c r="C62" s="104"/>
      <c r="D62" s="104"/>
      <c r="E62" s="105"/>
      <c r="F62" s="105">
        <f>SUM(F54:F60)</f>
        <v>0</v>
      </c>
    </row>
    <row r="63" spans="1:6" s="92" customFormat="1" ht="12.75">
      <c r="A63" s="106"/>
      <c r="B63" s="107"/>
      <c r="C63" s="108"/>
      <c r="D63" s="108"/>
      <c r="E63" s="105"/>
      <c r="F63" s="105"/>
    </row>
    <row r="64" spans="1:6" s="92" customFormat="1" ht="12.75">
      <c r="A64" s="106"/>
      <c r="B64" s="107"/>
      <c r="C64" s="108"/>
      <c r="D64" s="108"/>
      <c r="E64" s="105"/>
      <c r="F64" s="105"/>
    </row>
    <row r="65" spans="1:6" s="52" customFormat="1" ht="12.75">
      <c r="A65" s="51" t="s">
        <v>24</v>
      </c>
      <c r="B65" s="109" t="s">
        <v>42</v>
      </c>
      <c r="E65" s="110"/>
      <c r="F65" s="111"/>
    </row>
    <row r="66" spans="1:6" s="52" customFormat="1" ht="12.75">
      <c r="A66" s="51"/>
      <c r="B66" s="109"/>
      <c r="E66" s="110"/>
      <c r="F66" s="111"/>
    </row>
    <row r="67" spans="1:6" s="52" customFormat="1" ht="38.25">
      <c r="A67" s="112" t="s">
        <v>1</v>
      </c>
      <c r="B67" s="47" t="s">
        <v>73</v>
      </c>
      <c r="C67" s="52">
        <v>1</v>
      </c>
      <c r="D67" s="52" t="s">
        <v>12</v>
      </c>
      <c r="E67" s="10"/>
      <c r="F67" s="50" t="str">
        <f>IF(AND(ISNUMBER(C67),ISNUMBER(E67)),C67*E67," ")</f>
        <v> </v>
      </c>
    </row>
    <row r="68" spans="1:6" s="52" customFormat="1" ht="25.5">
      <c r="A68" s="112" t="s">
        <v>1</v>
      </c>
      <c r="B68" s="47" t="s">
        <v>85</v>
      </c>
      <c r="C68" s="52">
        <v>1</v>
      </c>
      <c r="D68" s="52" t="s">
        <v>12</v>
      </c>
      <c r="E68" s="10"/>
      <c r="F68" s="50" t="str">
        <f>IF(AND(ISNUMBER(C68),ISNUMBER(E68)),C68*E68," ")</f>
        <v> </v>
      </c>
    </row>
    <row r="69" spans="1:6" s="115" customFormat="1" ht="12.75">
      <c r="A69" s="113"/>
      <c r="B69" s="114"/>
      <c r="E69" s="50" t="s">
        <v>69</v>
      </c>
      <c r="F69" s="111"/>
    </row>
    <row r="70" spans="1:6" s="52" customFormat="1" ht="12.75">
      <c r="A70" s="51"/>
      <c r="B70" s="116" t="s">
        <v>44</v>
      </c>
      <c r="C70" s="117"/>
      <c r="D70" s="117"/>
      <c r="E70" s="110" t="s">
        <v>69</v>
      </c>
      <c r="F70" s="118">
        <f>SUM(F67:F68)</f>
        <v>0</v>
      </c>
    </row>
    <row r="71" spans="1:6" s="52" customFormat="1" ht="12.75">
      <c r="A71" s="51"/>
      <c r="B71" s="116"/>
      <c r="C71" s="117"/>
      <c r="D71" s="117"/>
      <c r="E71" s="110"/>
      <c r="F71" s="118"/>
    </row>
    <row r="72" spans="1:6" ht="12.75">
      <c r="A72" s="66"/>
      <c r="B72" s="69"/>
      <c r="C72" s="68"/>
      <c r="D72" s="69"/>
      <c r="E72" s="119"/>
      <c r="F72" s="36"/>
    </row>
    <row r="73" spans="1:6" ht="4.5" customHeight="1">
      <c r="A73" s="120"/>
      <c r="B73" s="120"/>
      <c r="C73" s="120"/>
      <c r="D73" s="121"/>
      <c r="E73" s="122" t="s">
        <v>69</v>
      </c>
      <c r="F73" s="122" t="str">
        <f>IF(AND(ISNUMBER(C73),ISNUMBER(E73)),C73*E73," ")</f>
        <v> </v>
      </c>
    </row>
    <row r="74" spans="1:9" s="129" customFormat="1" ht="22.5" customHeight="1">
      <c r="A74" s="123"/>
      <c r="B74" s="124" t="s">
        <v>35</v>
      </c>
      <c r="C74" s="125"/>
      <c r="D74" s="126"/>
      <c r="E74" s="127" t="s">
        <v>69</v>
      </c>
      <c r="F74" s="128">
        <f>F16+F25+F38+F47+F62+F70</f>
        <v>0</v>
      </c>
      <c r="G74" s="17"/>
      <c r="H74" s="17"/>
      <c r="I74" s="17"/>
    </row>
    <row r="75" spans="1:6" ht="4.5" customHeight="1">
      <c r="A75" s="120"/>
      <c r="B75" s="120"/>
      <c r="C75" s="120"/>
      <c r="D75" s="121"/>
      <c r="E75" s="130" t="s">
        <v>69</v>
      </c>
      <c r="F75" s="130" t="str">
        <f>IF(AND(ISNUMBER(C75),ISNUMBER(E75)),C75*E75," ")</f>
        <v> </v>
      </c>
    </row>
  </sheetData>
  <sheetProtection password="D90C" sheet="1" selectLockedCells="1"/>
  <conditionalFormatting sqref="E7 E40 E16:E17 E22:E23">
    <cfRule type="cellIs" priority="37" dxfId="1" operator="equal" stopIfTrue="1">
      <formula>F7</formula>
    </cfRule>
  </conditionalFormatting>
  <printOptions/>
  <pageMargins left="0.8267716535433072" right="0.3937007874015748" top="0.7480314960629921" bottom="0.7480314960629921" header="0.31496062992125984" footer="0.31496062992125984"/>
  <pageSetup horizontalDpi="600" verticalDpi="600" orientation="portrait" paperSize="9" r:id="rId1"/>
  <headerFooter alignWithMargins="0">
    <oddFooter>&amp;CStran &amp;P od &amp;N</oddFooter>
  </headerFooter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">
      <selection activeCell="E11" activeCellId="3" sqref="E5 E7 E9 E11"/>
    </sheetView>
  </sheetViews>
  <sheetFormatPr defaultColWidth="9.00390625" defaultRowHeight="12.75"/>
  <cols>
    <col min="1" max="1" width="5.75390625" style="172" customWidth="1"/>
    <col min="2" max="2" width="45.75390625" style="173" customWidth="1"/>
    <col min="3" max="4" width="5.75390625" style="173" customWidth="1"/>
    <col min="5" max="5" width="12.75390625" style="84" customWidth="1"/>
    <col min="6" max="6" width="14.875" style="174" customWidth="1"/>
    <col min="7" max="7" width="10.125" style="175" bestFit="1" customWidth="1"/>
    <col min="8" max="16384" width="9.125" style="173" customWidth="1"/>
  </cols>
  <sheetData>
    <row r="1" spans="1:7" s="136" customFormat="1" ht="14.25">
      <c r="A1" s="134" t="s">
        <v>38</v>
      </c>
      <c r="B1" s="135" t="s">
        <v>39</v>
      </c>
      <c r="F1" s="137"/>
      <c r="G1" s="138"/>
    </row>
    <row r="2" spans="1:7" s="144" customFormat="1" ht="15.75">
      <c r="A2" s="139"/>
      <c r="B2" s="140"/>
      <c r="C2" s="140"/>
      <c r="D2" s="140"/>
      <c r="E2" s="141"/>
      <c r="F2" s="142"/>
      <c r="G2" s="143"/>
    </row>
    <row r="3" spans="1:6" s="22" customFormat="1" ht="14.25">
      <c r="A3" s="20" t="s">
        <v>25</v>
      </c>
      <c r="B3" s="20" t="s">
        <v>26</v>
      </c>
      <c r="C3" s="20" t="s">
        <v>27</v>
      </c>
      <c r="D3" s="20" t="s">
        <v>28</v>
      </c>
      <c r="E3" s="21" t="s">
        <v>29</v>
      </c>
      <c r="F3" s="21" t="s">
        <v>30</v>
      </c>
    </row>
    <row r="4" spans="1:6" s="22" customFormat="1" ht="14.25">
      <c r="A4" s="145"/>
      <c r="B4" s="145"/>
      <c r="C4" s="145"/>
      <c r="D4" s="145"/>
      <c r="E4" s="146"/>
      <c r="F4" s="146"/>
    </row>
    <row r="5" spans="1:7" s="144" customFormat="1" ht="91.5" customHeight="1">
      <c r="A5" s="139" t="s">
        <v>1</v>
      </c>
      <c r="B5" s="147" t="s">
        <v>43</v>
      </c>
      <c r="C5" s="140">
        <v>1</v>
      </c>
      <c r="D5" s="140" t="s">
        <v>12</v>
      </c>
      <c r="E5" s="9"/>
      <c r="F5" s="149">
        <f>E5</f>
        <v>0</v>
      </c>
      <c r="G5" s="150"/>
    </row>
    <row r="6" spans="1:7" s="144" customFormat="1" ht="15.75">
      <c r="A6" s="139"/>
      <c r="B6" s="140"/>
      <c r="E6" s="148"/>
      <c r="F6" s="151"/>
      <c r="G6" s="150"/>
    </row>
    <row r="7" spans="1:7" s="144" customFormat="1" ht="38.25">
      <c r="A7" s="139" t="s">
        <v>1</v>
      </c>
      <c r="B7" s="109" t="s">
        <v>36</v>
      </c>
      <c r="C7" s="140">
        <v>1</v>
      </c>
      <c r="D7" s="140" t="s">
        <v>12</v>
      </c>
      <c r="E7" s="9"/>
      <c r="F7" s="149">
        <f>E7</f>
        <v>0</v>
      </c>
      <c r="G7" s="150"/>
    </row>
    <row r="8" spans="1:7" s="144" customFormat="1" ht="15.75">
      <c r="A8" s="139"/>
      <c r="B8" s="109"/>
      <c r="C8" s="140"/>
      <c r="D8" s="140"/>
      <c r="E8" s="148" t="str">
        <f>IF(AND(ISNUMBER(#REF!),ISNUMBER(#REF!)),ROUND((#REF!*#REF!/(1-#REF!)+#REF!*#REF!*#REF!)*#REF!*#REF!*#REF!,0)," ")</f>
        <v> </v>
      </c>
      <c r="F8" s="151"/>
      <c r="G8" s="150"/>
    </row>
    <row r="9" spans="1:7" s="144" customFormat="1" ht="15.75">
      <c r="A9" s="139" t="s">
        <v>1</v>
      </c>
      <c r="B9" s="109" t="s">
        <v>37</v>
      </c>
      <c r="C9" s="140">
        <v>1</v>
      </c>
      <c r="D9" s="140" t="s">
        <v>12</v>
      </c>
      <c r="E9" s="9"/>
      <c r="F9" s="149">
        <f>E9</f>
        <v>0</v>
      </c>
      <c r="G9" s="150"/>
    </row>
    <row r="10" spans="1:7" s="144" customFormat="1" ht="15.75">
      <c r="A10" s="139"/>
      <c r="B10" s="109"/>
      <c r="C10" s="140"/>
      <c r="D10" s="140"/>
      <c r="E10" s="148"/>
      <c r="F10" s="151"/>
      <c r="G10" s="150"/>
    </row>
    <row r="11" spans="1:7" s="144" customFormat="1" ht="38.25">
      <c r="A11" s="139" t="s">
        <v>1</v>
      </c>
      <c r="B11" s="152" t="s">
        <v>14</v>
      </c>
      <c r="C11" s="140">
        <v>1</v>
      </c>
      <c r="D11" s="140" t="s">
        <v>12</v>
      </c>
      <c r="E11" s="9"/>
      <c r="F11" s="149">
        <f>E11</f>
        <v>0</v>
      </c>
      <c r="G11" s="150"/>
    </row>
    <row r="12" spans="1:7" s="144" customFormat="1" ht="16.5" thickBot="1">
      <c r="A12" s="139"/>
      <c r="B12" s="117"/>
      <c r="C12" s="140"/>
      <c r="D12" s="140"/>
      <c r="E12" s="148" t="str">
        <f>IF(AND(ISNUMBER(#REF!),ISNUMBER(#REF!)),ROUND((#REF!*#REF!/(1-#REF!)+#REF!*#REF!*#REF!)*#REF!*#REF!*#REF!,0)," ")</f>
        <v> </v>
      </c>
      <c r="F12" s="151"/>
      <c r="G12" s="150" t="str">
        <f>IF(AND(ISNUMBER($C12),ISNUMBER(#REF!)),ROUND(#REF!-#REF!/#REF!,0)," ")</f>
        <v> </v>
      </c>
    </row>
    <row r="13" spans="1:6" s="144" customFormat="1" ht="4.5" customHeight="1" thickBot="1" thickTop="1">
      <c r="A13" s="153"/>
      <c r="B13" s="154"/>
      <c r="C13" s="154"/>
      <c r="D13" s="154"/>
      <c r="E13" s="154"/>
      <c r="F13" s="155"/>
    </row>
    <row r="14" spans="1:6" s="160" customFormat="1" ht="17.25" thickBot="1" thickTop="1">
      <c r="A14" s="156"/>
      <c r="B14" s="157" t="s">
        <v>40</v>
      </c>
      <c r="C14" s="158"/>
      <c r="D14" s="158"/>
      <c r="E14" s="158" t="str">
        <f>IF(AND(ISNUMBER(#REF!),ISNUMBER(#REF!)),ROUND((#REF!*#REF!/(1-#REF!)+#REF!*#REF!*#REF!)*#REF!*#REF!*#REF!,0)," ")</f>
        <v> </v>
      </c>
      <c r="F14" s="159">
        <f>SUM(F5:F11)</f>
        <v>0</v>
      </c>
    </row>
    <row r="15" spans="1:6" s="144" customFormat="1" ht="4.5" customHeight="1" thickBot="1" thickTop="1">
      <c r="A15" s="161"/>
      <c r="B15" s="162"/>
      <c r="C15" s="162"/>
      <c r="D15" s="162"/>
      <c r="E15" s="162" t="str">
        <f>IF(AND(ISNUMBER(#REF!),ISNUMBER(#REF!)),ROUND((#REF!*#REF!/(1-#REF!)+#REF!*#REF!*#REF!)*#REF!*#REF!*#REF!,0)," ")</f>
        <v> </v>
      </c>
      <c r="F15" s="163"/>
    </row>
    <row r="16" spans="1:6" s="166" customFormat="1" ht="13.5" thickTop="1">
      <c r="A16" s="164"/>
      <c r="B16" s="165"/>
      <c r="E16" s="148" t="str">
        <f>IF(AND(ISNUMBER(#REF!),ISNUMBER(#REF!)),ROUND((#REF!*#REF!/(1-#REF!)+#REF!*#REF!*#REF!)*#REF!*#REF!*#REF!,0)," ")</f>
        <v> </v>
      </c>
      <c r="F16" s="151"/>
    </row>
    <row r="17" spans="1:6" s="166" customFormat="1" ht="12.75">
      <c r="A17" s="51"/>
      <c r="B17" s="167" t="s">
        <v>31</v>
      </c>
      <c r="C17" s="168"/>
      <c r="D17" s="88"/>
      <c r="E17" s="88"/>
      <c r="F17" s="169"/>
    </row>
    <row r="18" spans="1:2" s="166" customFormat="1" ht="38.25">
      <c r="A18" s="51" t="s">
        <v>1</v>
      </c>
      <c r="B18" s="170" t="s">
        <v>32</v>
      </c>
    </row>
    <row r="19" spans="1:2" s="166" customFormat="1" ht="12.75">
      <c r="A19" s="51" t="s">
        <v>1</v>
      </c>
      <c r="B19" s="171" t="s">
        <v>61</v>
      </c>
    </row>
  </sheetData>
  <sheetProtection password="D90C" sheet="1" selectLockedCells="1"/>
  <printOptions/>
  <pageMargins left="0.8267716535433072" right="0.3937007874015748" top="0.7480314960629921" bottom="0.7480314960629921" header="0.31496062992125984" footer="0.31496062992125984"/>
  <pageSetup horizontalDpi="600" verticalDpi="600" orientation="portrait" paperSize="9" r:id="rId1"/>
  <headerFooter alignWithMargins="0"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ELEKTROSIGNAL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Cestnik</dc:creator>
  <cp:keywords/>
  <dc:description/>
  <cp:lastModifiedBy>Romana Sluga</cp:lastModifiedBy>
  <cp:lastPrinted>2019-07-10T10:01:02Z</cp:lastPrinted>
  <dcterms:created xsi:type="dcterms:W3CDTF">1998-08-19T06:53:41Z</dcterms:created>
  <dcterms:modified xsi:type="dcterms:W3CDTF">2019-07-15T09:38:48Z</dcterms:modified>
  <cp:category/>
  <cp:version/>
  <cp:contentType/>
  <cp:contentStatus/>
</cp:coreProperties>
</file>